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3.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5.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8.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theme/themeOverride3.xml" ContentType="application/vnd.openxmlformats-officedocument.themeOverride+xml"/>
  <Override PartName="/xl/charts/chart114.xml" ContentType="application/vnd.openxmlformats-officedocument.drawingml.chart+xml"/>
  <Override PartName="/xl/charts/chart115.xml" ContentType="application/vnd.openxmlformats-officedocument.drawingml.chart+xml"/>
  <Override PartName="/xl/drawings/drawing2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theme/themeOverride4.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drawings/drawing3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theme/themeOverride5.xml" ContentType="application/vnd.openxmlformats-officedocument.themeOverride+xml"/>
  <Override PartName="/xl/charts/chart124.xml" ContentType="application/vnd.openxmlformats-officedocument.drawingml.chart+xml"/>
  <Override PartName="/xl/charts/chart125.xml" ContentType="application/vnd.openxmlformats-officedocument.drawingml.chart+xml"/>
  <Override PartName="/xl/drawings/drawing3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6.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7.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8.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drawings/drawing34.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9.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drawings/drawing3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10.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3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theme/themeOverride11.xml" ContentType="application/vnd.openxmlformats-officedocument.themeOverride+xml"/>
  <Override PartName="/xl/charts/chart154.xml" ContentType="application/vnd.openxmlformats-officedocument.drawingml.chart+xml"/>
  <Override PartName="/xl/charts/chart155.xml" ContentType="application/vnd.openxmlformats-officedocument.drawingml.chart+xml"/>
  <Override PartName="/xl/drawings/drawing37.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theme/themeOverride12.xml" ContentType="application/vnd.openxmlformats-officedocument.themeOverride+xml"/>
  <Override PartName="/xl/charts/chart159.xml" ContentType="application/vnd.openxmlformats-officedocument.drawingml.chart+xml"/>
  <Override PartName="/xl/charts/chart160.xml" ContentType="application/vnd.openxmlformats-officedocument.drawingml.chart+xml"/>
  <Override PartName="/xl/drawings/drawing3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theme/themeOverride13.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drawings/drawing3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14.xml" ContentType="application/vnd.openxmlformats-officedocument.themeOverride+xml"/>
  <Override PartName="/xl/charts/chart169.xml" ContentType="application/vnd.openxmlformats-officedocument.drawingml.chart+xml"/>
  <Override PartName="/xl/charts/chart170.xml" ContentType="application/vnd.openxmlformats-officedocument.drawingml.chart+xml"/>
  <Override PartName="/xl/drawings/drawing40.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1.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42.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43.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drawings/drawing44.xml" ContentType="application/vnd.openxmlformats-officedocument.drawing+xml"/>
  <Override PartName="/xl/charts/chart181.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mc:AlternateContent xmlns:mc="http://schemas.openxmlformats.org/markup-compatibility/2006">
    <mc:Choice Requires="x15">
      <x15ac:absPath xmlns:x15ac="http://schemas.microsoft.com/office/spreadsheetml/2010/11/ac" url="S:\NOVÁ STATISTIKA\Zprávy TEPLO\Roční zprávy TEPLO\RZ Teplo 2024_cz\v1\"/>
    </mc:Choice>
  </mc:AlternateContent>
  <xr:revisionPtr revIDLastSave="0" documentId="13_ncr:1_{0286A1D5-3622-41EB-8433-9C814ED7A331}" xr6:coauthVersionLast="36" xr6:coauthVersionMax="36" xr10:uidLastSave="{00000000-0000-0000-0000-000000000000}"/>
  <bookViews>
    <workbookView xWindow="0" yWindow="0" windowWidth="28800" windowHeight="11925" tabRatio="943" xr2:uid="{00000000-000D-0000-FFFF-FFFF00000000}"/>
  </bookViews>
  <sheets>
    <sheet name="Titulní" sheetId="180" r:id="rId1"/>
    <sheet name="Obsah" sheetId="27" r:id="rId2"/>
    <sheet name="Úvod" sheetId="170" r:id="rId3"/>
    <sheet name="1" sheetId="51" r:id="rId4"/>
    <sheet name="2" sheetId="105" r:id="rId5"/>
    <sheet name="3" sheetId="7" r:id="rId6"/>
    <sheet name="4.1" sheetId="128" r:id="rId7"/>
    <sheet name="4.2" sheetId="127" r:id="rId8"/>
    <sheet name="4.3" sheetId="132" r:id="rId9"/>
    <sheet name="5.1" sheetId="53" r:id="rId10"/>
    <sheet name="5.2" sheetId="131" r:id="rId11"/>
    <sheet name="5.3" sheetId="130" r:id="rId12"/>
    <sheet name="5.4" sheetId="147" r:id="rId13"/>
    <sheet name="6" sheetId="77" r:id="rId14"/>
    <sheet name="7.1" sheetId="129" r:id="rId15"/>
    <sheet name="7.2" sheetId="57" r:id="rId16"/>
    <sheet name="8.1" sheetId="146" r:id="rId17"/>
    <sheet name="8.2" sheetId="148" r:id="rId18"/>
    <sheet name="14.2" sheetId="118" state="hidden" r:id="rId19"/>
    <sheet name="14.3" sheetId="112" state="hidden" r:id="rId20"/>
    <sheet name="14.4" sheetId="119" state="hidden" r:id="rId21"/>
    <sheet name="14.5" sheetId="113" state="hidden" r:id="rId22"/>
    <sheet name="14.6" sheetId="120" state="hidden" r:id="rId23"/>
    <sheet name="14.7" sheetId="114" state="hidden" r:id="rId24"/>
    <sheet name="14.8" sheetId="121" state="hidden" r:id="rId25"/>
    <sheet name="14.9" sheetId="115" state="hidden" r:id="rId26"/>
    <sheet name="14.10" sheetId="122" state="hidden" r:id="rId27"/>
    <sheet name="14.11" sheetId="116" state="hidden" r:id="rId28"/>
    <sheet name="14.12" sheetId="123" state="hidden" r:id="rId29"/>
    <sheet name="14.13" sheetId="117" state="hidden" r:id="rId30"/>
    <sheet name="14.14" sheetId="124" state="hidden" r:id="rId31"/>
    <sheet name="8.3" sheetId="149" r:id="rId32"/>
    <sheet name="8.4" sheetId="150" r:id="rId33"/>
    <sheet name="8.5" sheetId="151" r:id="rId34"/>
    <sheet name="8.6" sheetId="152" r:id="rId35"/>
    <sheet name="8.7" sheetId="153" r:id="rId36"/>
    <sheet name="8.8" sheetId="154" r:id="rId37"/>
    <sheet name="8.9" sheetId="155" r:id="rId38"/>
    <sheet name="8.10" sheetId="156" r:id="rId39"/>
    <sheet name="8.11" sheetId="157" r:id="rId40"/>
    <sheet name="8.12" sheetId="158" r:id="rId41"/>
    <sheet name="8.13" sheetId="159" r:id="rId42"/>
    <sheet name="8.14" sheetId="160" r:id="rId43"/>
    <sheet name="9" sheetId="161" r:id="rId44"/>
    <sheet name="10.1" sheetId="162" r:id="rId45"/>
    <sheet name="10.2" sheetId="166" r:id="rId46"/>
    <sheet name="10.3" sheetId="163" r:id="rId47"/>
    <sheet name="10.4" sheetId="173" r:id="rId48"/>
    <sheet name="10.5" sheetId="171" r:id="rId49"/>
    <sheet name="10.6" sheetId="167" r:id="rId50"/>
    <sheet name="11.1" sheetId="175" r:id="rId51"/>
    <sheet name="11.2" sheetId="168" r:id="rId52"/>
    <sheet name="Obálka" sheetId="178" r:id="rId53"/>
    <sheet name="Cz" sheetId="174" r:id="rId54"/>
  </sheets>
  <definedNames>
    <definedName name="_xlchart.v5.0" hidden="1">'5.2'!$A$6</definedName>
    <definedName name="_xlchart.v5.1" hidden="1">'5.2'!$A$7:$A$20</definedName>
    <definedName name="_xlchart.v5.10" hidden="1">'5.2'!$A$6</definedName>
    <definedName name="_xlchart.v5.11" hidden="1">'5.2'!$A$7:$A$20</definedName>
    <definedName name="_xlchart.v5.12" hidden="1">'6'!$M$1</definedName>
    <definedName name="_xlchart.v5.13" hidden="1">'6'!$M$7:$M$20</definedName>
    <definedName name="_xlchart.v5.14" hidden="1">'7.2'!$A$4</definedName>
    <definedName name="_xlchart.v5.15" hidden="1">'7.2'!$A$5:$A$18</definedName>
    <definedName name="_xlchart.v5.16" hidden="1">'7.2'!$J$1</definedName>
    <definedName name="_xlchart.v5.17" hidden="1">'7.2'!$J$4</definedName>
    <definedName name="_xlchart.v5.18" hidden="1">'7.2'!$J$5:$J$18</definedName>
    <definedName name="_xlchart.v5.2" hidden="1">'5.2'!$N$1</definedName>
    <definedName name="_xlchart.v5.3" hidden="1">'5.2'!$N$6</definedName>
    <definedName name="_xlchart.v5.4" hidden="1">'5.2'!$N$7:$N$20</definedName>
    <definedName name="_xlchart.v5.5" hidden="1">'4.2'!$A$6</definedName>
    <definedName name="_xlchart.v5.6" hidden="1">'4.2'!$A$7:$A$20</definedName>
    <definedName name="_xlchart.v5.7" hidden="1">'4.2'!$N$1</definedName>
    <definedName name="_xlchart.v5.8" hidden="1">'4.2'!$N$6</definedName>
    <definedName name="_xlchart.v5.9" hidden="1">'4.2'!$N$7:$N$20</definedName>
    <definedName name="Datum_OTE">"2. 5. 2017"</definedName>
    <definedName name="_xlnm.Print_Area" localSheetId="0">Titulní!$A$1:$B$2</definedName>
  </definedNames>
  <calcPr calcId="191029"/>
</workbook>
</file>

<file path=xl/calcChain.xml><?xml version="1.0" encoding="utf-8"?>
<calcChain xmlns="http://schemas.openxmlformats.org/spreadsheetml/2006/main">
  <c r="G4" i="167" l="1"/>
  <c r="G24" i="173"/>
  <c r="G4" i="173"/>
  <c r="G24" i="163"/>
  <c r="G4" i="163"/>
  <c r="N19" i="166"/>
  <c r="N9" i="166"/>
  <c r="H6" i="162"/>
  <c r="H7" i="162" s="1"/>
  <c r="F20" i="162"/>
  <c r="L1" i="167" l="1"/>
  <c r="I18" i="167" l="1"/>
  <c r="I17" i="167"/>
  <c r="I16" i="167"/>
  <c r="I15" i="167"/>
  <c r="I13" i="167"/>
  <c r="I12" i="167"/>
  <c r="I10" i="167"/>
  <c r="I9" i="167"/>
  <c r="I8" i="167"/>
  <c r="J9" i="167" l="1"/>
  <c r="K15" i="167"/>
  <c r="J15" i="167"/>
  <c r="J10" i="167"/>
  <c r="J13" i="167"/>
  <c r="K16" i="167"/>
  <c r="J16" i="167"/>
  <c r="K17" i="167"/>
  <c r="J17" i="167"/>
  <c r="J8" i="167"/>
  <c r="J12" i="167"/>
  <c r="J18" i="167"/>
  <c r="F10" i="162" l="1"/>
  <c r="L1" i="175"/>
  <c r="E24" i="173" l="1"/>
  <c r="E4" i="173"/>
  <c r="E24" i="163"/>
  <c r="E4" i="163"/>
  <c r="D24" i="173"/>
  <c r="C24" i="173"/>
  <c r="B24" i="173"/>
  <c r="D4" i="173"/>
  <c r="C4" i="173"/>
  <c r="B4" i="173"/>
  <c r="M1" i="173"/>
  <c r="E4" i="167"/>
  <c r="C4" i="171"/>
  <c r="F24" i="173" l="1"/>
  <c r="F4" i="173"/>
  <c r="N8" i="166" l="1"/>
  <c r="F19" i="162"/>
  <c r="F9" i="162"/>
  <c r="N18" i="166"/>
  <c r="B4" i="171" l="1"/>
  <c r="K1" i="171"/>
  <c r="F15" i="162" l="1"/>
  <c r="F5" i="162"/>
  <c r="D4" i="167" l="1"/>
  <c r="F17" i="162"/>
  <c r="F4" i="167" l="1"/>
  <c r="M1" i="163" l="1"/>
  <c r="N1" i="166"/>
  <c r="L1" i="162"/>
  <c r="P1" i="161"/>
  <c r="O1" i="160"/>
  <c r="O1" i="159"/>
  <c r="O1" i="158"/>
  <c r="O1" i="157"/>
  <c r="O1" i="156"/>
  <c r="O1" i="155"/>
  <c r="O1" i="154"/>
  <c r="O1" i="153"/>
  <c r="O1" i="152"/>
  <c r="O1" i="151"/>
  <c r="O1" i="150"/>
  <c r="O1" i="149"/>
  <c r="O1" i="148"/>
  <c r="O1" i="146"/>
  <c r="J1" i="57"/>
  <c r="N1" i="129"/>
  <c r="M1" i="77"/>
  <c r="N1" i="147"/>
  <c r="P1" i="130"/>
  <c r="N1" i="131"/>
  <c r="N1" i="53"/>
  <c r="P1" i="132"/>
  <c r="N1" i="127"/>
  <c r="N1" i="128"/>
  <c r="F16" i="162" l="1"/>
  <c r="F6" i="162"/>
  <c r="C4" i="167"/>
  <c r="C24" i="163"/>
  <c r="C4" i="163"/>
  <c r="F7" i="162" l="1"/>
  <c r="N15" i="166" l="1"/>
  <c r="N5" i="166" l="1"/>
  <c r="B4" i="167" l="1"/>
  <c r="B24" i="163" l="1"/>
  <c r="N14" i="166" l="1"/>
  <c r="N4" i="166"/>
  <c r="B4" i="163" l="1"/>
  <c r="A23" i="7" l="1"/>
  <c r="A21" i="7" l="1"/>
  <c r="A20" i="7"/>
  <c r="A18" i="7" l="1"/>
  <c r="A22" i="7" l="1"/>
  <c r="A19" i="7" l="1"/>
  <c r="M1" i="113" l="1"/>
  <c r="M1" i="117"/>
  <c r="M1" i="123"/>
  <c r="M1" i="121"/>
  <c r="M1" i="114"/>
  <c r="M1" i="120"/>
  <c r="M1" i="119"/>
  <c r="M1" i="115"/>
  <c r="M1" i="124"/>
  <c r="M1" i="122"/>
  <c r="M1" i="112"/>
  <c r="M1" i="116"/>
  <c r="M1" i="118"/>
  <c r="D4" i="163" l="1"/>
  <c r="D24" i="163" l="1"/>
  <c r="N6" i="166" l="1"/>
  <c r="N16" i="166" l="1"/>
  <c r="F4" i="163" l="1"/>
  <c r="E4" i="171" l="1"/>
  <c r="F24" i="163"/>
  <c r="D4" i="171" l="1"/>
  <c r="N7" i="166"/>
  <c r="F8" i="162"/>
  <c r="N17" i="166" l="1"/>
  <c r="F18" i="162"/>
  <c r="I7" i="167" l="1"/>
  <c r="I11" i="167"/>
  <c r="I19" i="167"/>
  <c r="K19" i="167" s="1"/>
  <c r="I6" i="167"/>
  <c r="I14" i="167"/>
  <c r="I20" i="167"/>
  <c r="I5" i="167"/>
  <c r="I4" i="167" l="1"/>
  <c r="K5" i="167"/>
  <c r="J5" i="167"/>
  <c r="K20" i="167"/>
  <c r="J20" i="167"/>
  <c r="K6" i="167"/>
  <c r="J6" i="167"/>
  <c r="K11" i="167"/>
  <c r="J11" i="167"/>
  <c r="K14" i="167"/>
  <c r="J14" i="167"/>
  <c r="J19" i="167"/>
  <c r="K7" i="167"/>
  <c r="J7" i="167"/>
  <c r="H4" i="167"/>
  <c r="K4" i="167" l="1"/>
  <c r="J4" i="167"/>
  <c r="N22" i="128" l="1"/>
  <c r="I19" i="163" s="1"/>
  <c r="N18" i="128"/>
  <c r="I15" i="163" s="1"/>
  <c r="N14" i="128"/>
  <c r="I11" i="163" s="1"/>
  <c r="N10" i="128"/>
  <c r="I7" i="163" s="1"/>
  <c r="L7" i="128"/>
  <c r="K7" i="128"/>
  <c r="N23" i="128"/>
  <c r="I20" i="163" s="1"/>
  <c r="N15" i="128"/>
  <c r="I12" i="163" s="1"/>
  <c r="M7" i="128"/>
  <c r="H7" i="128"/>
  <c r="N13" i="128"/>
  <c r="I10" i="163" s="1"/>
  <c r="C7" i="128"/>
  <c r="N21" i="128"/>
  <c r="I18" i="163" s="1"/>
  <c r="J7" i="128"/>
  <c r="N19" i="128"/>
  <c r="I16" i="163" s="1"/>
  <c r="N11" i="128"/>
  <c r="I8" i="163" s="1"/>
  <c r="I7" i="128"/>
  <c r="D7" i="128"/>
  <c r="N9" i="128"/>
  <c r="I6" i="163" s="1"/>
  <c r="F7" i="128"/>
  <c r="E7" i="128"/>
  <c r="N17" i="128"/>
  <c r="I14" i="163" s="1"/>
  <c r="G7" i="128"/>
  <c r="N20" i="128"/>
  <c r="I17" i="163" s="1"/>
  <c r="N16" i="128"/>
  <c r="I13" i="163" s="1"/>
  <c r="N12" i="128"/>
  <c r="I9" i="163" s="1"/>
  <c r="N8" i="128"/>
  <c r="I5" i="163" s="1"/>
  <c r="B7" i="128"/>
  <c r="L21" i="7"/>
  <c r="D21" i="7"/>
  <c r="M20" i="7"/>
  <c r="I20" i="7"/>
  <c r="J19" i="7"/>
  <c r="G21" i="7"/>
  <c r="C21" i="7"/>
  <c r="L20" i="7"/>
  <c r="D20" i="7"/>
  <c r="M19" i="7"/>
  <c r="I19" i="7"/>
  <c r="F21" i="7"/>
  <c r="G20" i="7"/>
  <c r="D19" i="7"/>
  <c r="J21" i="7"/>
  <c r="C20" i="7"/>
  <c r="L19" i="7"/>
  <c r="M21" i="7"/>
  <c r="I21" i="7"/>
  <c r="J20" i="7"/>
  <c r="F20" i="7"/>
  <c r="G19" i="7"/>
  <c r="C19" i="7"/>
  <c r="F19" i="7"/>
  <c r="J16" i="163" l="1"/>
  <c r="K16" i="163"/>
  <c r="J20" i="163"/>
  <c r="K20" i="163"/>
  <c r="K7" i="163"/>
  <c r="J7" i="163"/>
  <c r="K15" i="163"/>
  <c r="J15" i="163"/>
  <c r="I4" i="163"/>
  <c r="K5" i="163"/>
  <c r="J5" i="163"/>
  <c r="J13" i="163"/>
  <c r="K14" i="163"/>
  <c r="J14" i="163"/>
  <c r="K6" i="163"/>
  <c r="J6" i="163"/>
  <c r="J8" i="163"/>
  <c r="K8" i="163"/>
  <c r="K10" i="163"/>
  <c r="J10" i="163"/>
  <c r="J12" i="163"/>
  <c r="K12" i="163"/>
  <c r="K11" i="163"/>
  <c r="J11" i="163"/>
  <c r="K19" i="163"/>
  <c r="J19" i="163"/>
  <c r="K9" i="163"/>
  <c r="J9" i="163"/>
  <c r="K17" i="163"/>
  <c r="J17" i="163"/>
  <c r="J18" i="163"/>
  <c r="D22" i="147"/>
  <c r="J8" i="57"/>
  <c r="H6" i="131"/>
  <c r="K5" i="147"/>
  <c r="M5" i="147"/>
  <c r="P20" i="132"/>
  <c r="E22" i="147"/>
  <c r="I6" i="127"/>
  <c r="F4" i="130"/>
  <c r="F5" i="147"/>
  <c r="L22" i="147"/>
  <c r="H22" i="147"/>
  <c r="C7" i="53"/>
  <c r="L6" i="131"/>
  <c r="M7" i="53"/>
  <c r="K14" i="147"/>
  <c r="M4" i="132"/>
  <c r="K7" i="53"/>
  <c r="C5" i="147"/>
  <c r="G14" i="147"/>
  <c r="M22" i="147"/>
  <c r="J14" i="147"/>
  <c r="E5" i="147"/>
  <c r="P12" i="132"/>
  <c r="D6" i="131"/>
  <c r="L4" i="130"/>
  <c r="C14" i="147"/>
  <c r="I22" i="147"/>
  <c r="J5" i="147"/>
  <c r="F14" i="147"/>
  <c r="D6" i="77"/>
  <c r="B5" i="77" s="1"/>
  <c r="E4" i="132"/>
  <c r="J13" i="57"/>
  <c r="K6" i="77"/>
  <c r="E6" i="77"/>
  <c r="J6" i="77"/>
  <c r="H5" i="77" s="1"/>
  <c r="G6" i="77"/>
  <c r="E5" i="77" s="1"/>
  <c r="J12" i="57"/>
  <c r="L6" i="77"/>
  <c r="I6" i="77"/>
  <c r="E7" i="129"/>
  <c r="B6" i="77"/>
  <c r="F6" i="77"/>
  <c r="H6" i="77"/>
  <c r="C6" i="77"/>
  <c r="M6" i="77"/>
  <c r="K5" i="77" s="1"/>
  <c r="E4" i="57"/>
  <c r="D7" i="129"/>
  <c r="J15" i="57"/>
  <c r="I7" i="129"/>
  <c r="H7" i="129"/>
  <c r="N9" i="129"/>
  <c r="F4" i="57"/>
  <c r="G4" i="57"/>
  <c r="J16" i="57"/>
  <c r="N11" i="129"/>
  <c r="J6" i="57"/>
  <c r="N12" i="129"/>
  <c r="J7" i="57"/>
  <c r="I4" i="57"/>
  <c r="M7" i="129"/>
  <c r="J9" i="57"/>
  <c r="G7" i="129"/>
  <c r="L7" i="129"/>
  <c r="J11" i="57"/>
  <c r="N13" i="129"/>
  <c r="F7" i="129"/>
  <c r="J7" i="129"/>
  <c r="J18" i="57"/>
  <c r="K7" i="129"/>
  <c r="C4" i="57"/>
  <c r="N14" i="129"/>
  <c r="D4" i="57"/>
  <c r="N15" i="129"/>
  <c r="J10" i="57"/>
  <c r="N10" i="129"/>
  <c r="J14" i="57"/>
  <c r="C7" i="129"/>
  <c r="J17" i="57"/>
  <c r="H4" i="57"/>
  <c r="J5" i="57"/>
  <c r="B4" i="57"/>
  <c r="B7" i="129"/>
  <c r="N8" i="129"/>
  <c r="B6" i="128"/>
  <c r="H4" i="130"/>
  <c r="P14" i="130"/>
  <c r="P16" i="130"/>
  <c r="P6" i="130"/>
  <c r="E20" i="7"/>
  <c r="E9" i="7"/>
  <c r="E6" i="127"/>
  <c r="N20" i="127"/>
  <c r="I38" i="163" s="1"/>
  <c r="E7" i="7"/>
  <c r="E19" i="7"/>
  <c r="H9" i="7"/>
  <c r="H20" i="7"/>
  <c r="K21" i="7"/>
  <c r="K11" i="7"/>
  <c r="C6" i="127"/>
  <c r="P16" i="132"/>
  <c r="D6" i="127"/>
  <c r="I7" i="53"/>
  <c r="N11" i="53"/>
  <c r="I8" i="173" s="1"/>
  <c r="K4" i="132"/>
  <c r="P7" i="132"/>
  <c r="P15" i="132"/>
  <c r="H7" i="53"/>
  <c r="G6" i="131"/>
  <c r="P5" i="130"/>
  <c r="B4" i="130"/>
  <c r="P13" i="130"/>
  <c r="O4" i="132"/>
  <c r="J4" i="130"/>
  <c r="N17" i="53"/>
  <c r="I14" i="173" s="1"/>
  <c r="N21" i="53"/>
  <c r="I18" i="173" s="1"/>
  <c r="K4" i="130"/>
  <c r="P7" i="130"/>
  <c r="P15" i="130"/>
  <c r="M11" i="166"/>
  <c r="B22" i="147"/>
  <c r="N23" i="147"/>
  <c r="N12" i="147"/>
  <c r="N8" i="147"/>
  <c r="M14" i="147"/>
  <c r="D5" i="147"/>
  <c r="H14" i="147"/>
  <c r="N21" i="147"/>
  <c r="N17" i="147"/>
  <c r="J22" i="147"/>
  <c r="E6" i="128"/>
  <c r="H6" i="128"/>
  <c r="H11" i="7"/>
  <c r="H21" i="7"/>
  <c r="N10" i="127"/>
  <c r="I28" i="163" s="1"/>
  <c r="N18" i="127"/>
  <c r="I36" i="163" s="1"/>
  <c r="N13" i="53"/>
  <c r="I10" i="173" s="1"/>
  <c r="P18" i="132"/>
  <c r="H19" i="7"/>
  <c r="H7" i="7"/>
  <c r="N12" i="127"/>
  <c r="I30" i="163" s="1"/>
  <c r="G6" i="127"/>
  <c r="J4" i="132"/>
  <c r="G7" i="53"/>
  <c r="N23" i="53"/>
  <c r="I20" i="173" s="1"/>
  <c r="N7" i="7"/>
  <c r="B7" i="7"/>
  <c r="B19" i="7"/>
  <c r="H6" i="127"/>
  <c r="N16" i="127"/>
  <c r="I34" i="163" s="1"/>
  <c r="L4" i="132"/>
  <c r="P14" i="132"/>
  <c r="N11" i="127"/>
  <c r="I29" i="163" s="1"/>
  <c r="N15" i="127"/>
  <c r="I33" i="163" s="1"/>
  <c r="N19" i="127"/>
  <c r="I37" i="163" s="1"/>
  <c r="N4" i="132"/>
  <c r="L7" i="53"/>
  <c r="N10" i="53"/>
  <c r="I7" i="173" s="1"/>
  <c r="N14" i="53"/>
  <c r="I11" i="173" s="1"/>
  <c r="N18" i="53"/>
  <c r="I15" i="173" s="1"/>
  <c r="N22" i="53"/>
  <c r="I19" i="173" s="1"/>
  <c r="K6" i="131"/>
  <c r="C4" i="130"/>
  <c r="P10" i="130"/>
  <c r="O4" i="130"/>
  <c r="N13" i="127"/>
  <c r="I31" i="163" s="1"/>
  <c r="N17" i="127"/>
  <c r="I35" i="163" s="1"/>
  <c r="D4" i="132"/>
  <c r="P9" i="132"/>
  <c r="P17" i="132"/>
  <c r="N8" i="53"/>
  <c r="I5" i="173" s="1"/>
  <c r="B7" i="53"/>
  <c r="N12" i="53"/>
  <c r="I9" i="173" s="1"/>
  <c r="N16" i="53"/>
  <c r="I13" i="173" s="1"/>
  <c r="N20" i="53"/>
  <c r="I17" i="173" s="1"/>
  <c r="E6" i="131"/>
  <c r="M4" i="130"/>
  <c r="P12" i="130"/>
  <c r="B6" i="131"/>
  <c r="N7" i="131"/>
  <c r="I25" i="173" s="1"/>
  <c r="N11" i="131"/>
  <c r="I29" i="173" s="1"/>
  <c r="N15" i="131"/>
  <c r="I33" i="173" s="1"/>
  <c r="N19" i="131"/>
  <c r="I37" i="173" s="1"/>
  <c r="N4" i="130"/>
  <c r="P17" i="130"/>
  <c r="D11" i="166"/>
  <c r="G5" i="147"/>
  <c r="I5" i="147"/>
  <c r="N13" i="147"/>
  <c r="N9" i="147"/>
  <c r="I14" i="147"/>
  <c r="K22" i="147"/>
  <c r="D14" i="147"/>
  <c r="N18" i="147"/>
  <c r="F22" i="147"/>
  <c r="N6" i="128"/>
  <c r="B20" i="7"/>
  <c r="N9" i="7"/>
  <c r="B9" i="7"/>
  <c r="J11" i="166"/>
  <c r="I11" i="166"/>
  <c r="K19" i="7"/>
  <c r="K7" i="7"/>
  <c r="E11" i="7"/>
  <c r="E21" i="7"/>
  <c r="M6" i="127"/>
  <c r="K20" i="7"/>
  <c r="K9" i="7"/>
  <c r="N7" i="127"/>
  <c r="I25" i="163" s="1"/>
  <c r="B6" i="127"/>
  <c r="H4" i="132"/>
  <c r="E7" i="53"/>
  <c r="N19" i="53"/>
  <c r="I16" i="173" s="1"/>
  <c r="F6" i="127"/>
  <c r="K6" i="127"/>
  <c r="N14" i="127"/>
  <c r="I32" i="163" s="1"/>
  <c r="P8" i="132"/>
  <c r="N9" i="53"/>
  <c r="I6" i="173" s="1"/>
  <c r="L6" i="127"/>
  <c r="N9" i="127"/>
  <c r="I27" i="163" s="1"/>
  <c r="P11" i="132"/>
  <c r="P19" i="132"/>
  <c r="N8" i="131"/>
  <c r="I26" i="173" s="1"/>
  <c r="N12" i="131"/>
  <c r="I30" i="173" s="1"/>
  <c r="N16" i="131"/>
  <c r="I34" i="173" s="1"/>
  <c r="N20" i="131"/>
  <c r="I38" i="173" s="1"/>
  <c r="N13" i="131"/>
  <c r="I31" i="173" s="1"/>
  <c r="N17" i="131"/>
  <c r="I35" i="173" s="1"/>
  <c r="D4" i="130"/>
  <c r="P9" i="130"/>
  <c r="I4" i="132"/>
  <c r="F7" i="53"/>
  <c r="I6" i="131"/>
  <c r="N10" i="131"/>
  <c r="I28" i="173" s="1"/>
  <c r="N14" i="131"/>
  <c r="I32" i="173" s="1"/>
  <c r="N18" i="131"/>
  <c r="I36" i="173" s="1"/>
  <c r="P20" i="130"/>
  <c r="F6" i="131"/>
  <c r="P11" i="130"/>
  <c r="P18" i="130"/>
  <c r="P19" i="130"/>
  <c r="N24" i="147"/>
  <c r="N10" i="147"/>
  <c r="E14" i="147"/>
  <c r="G22" i="147"/>
  <c r="L5" i="147"/>
  <c r="N15" i="147"/>
  <c r="B14" i="147"/>
  <c r="N19" i="147"/>
  <c r="K6" i="128"/>
  <c r="C11" i="166"/>
  <c r="N15" i="53"/>
  <c r="I12" i="173" s="1"/>
  <c r="N9" i="131"/>
  <c r="I27" i="173" s="1"/>
  <c r="B21" i="7"/>
  <c r="N11" i="7"/>
  <c r="B11" i="7"/>
  <c r="F4" i="132"/>
  <c r="P10" i="132"/>
  <c r="J6" i="127"/>
  <c r="N8" i="127"/>
  <c r="I26" i="163" s="1"/>
  <c r="P6" i="132"/>
  <c r="G4" i="132"/>
  <c r="D7" i="53"/>
  <c r="C6" i="131"/>
  <c r="I4" i="130"/>
  <c r="P5" i="132"/>
  <c r="B4" i="132"/>
  <c r="P13" i="132"/>
  <c r="J7" i="53"/>
  <c r="M6" i="131"/>
  <c r="E4" i="130"/>
  <c r="P8" i="130"/>
  <c r="J6" i="131"/>
  <c r="G4" i="130"/>
  <c r="L11" i="166"/>
  <c r="H4" i="163"/>
  <c r="G11" i="166"/>
  <c r="F11" i="166"/>
  <c r="C4" i="132"/>
  <c r="N25" i="147"/>
  <c r="B5" i="147"/>
  <c r="N6" i="147"/>
  <c r="N11" i="147"/>
  <c r="N7" i="147"/>
  <c r="C22" i="147"/>
  <c r="H5" i="147"/>
  <c r="L14" i="147"/>
  <c r="N20" i="147"/>
  <c r="N16" i="147"/>
  <c r="F18" i="7" l="1"/>
  <c r="K35" i="173"/>
  <c r="J35" i="173"/>
  <c r="K38" i="173"/>
  <c r="J38" i="173"/>
  <c r="K30" i="173"/>
  <c r="J30" i="173"/>
  <c r="K32" i="163"/>
  <c r="J32" i="163"/>
  <c r="K16" i="173"/>
  <c r="J16" i="173"/>
  <c r="J18" i="7"/>
  <c r="D32" i="166"/>
  <c r="D30" i="166"/>
  <c r="D29" i="166"/>
  <c r="K30" i="163"/>
  <c r="J30" i="163"/>
  <c r="K14" i="173"/>
  <c r="J14" i="173"/>
  <c r="K8" i="173"/>
  <c r="J8" i="173"/>
  <c r="K38" i="163"/>
  <c r="J38" i="163"/>
  <c r="G12" i="171"/>
  <c r="G10" i="171"/>
  <c r="G9" i="171"/>
  <c r="F32" i="166"/>
  <c r="F30" i="166"/>
  <c r="F29" i="166"/>
  <c r="L18" i="7"/>
  <c r="K26" i="163"/>
  <c r="J26" i="163"/>
  <c r="K27" i="173"/>
  <c r="J27" i="173"/>
  <c r="C18" i="7"/>
  <c r="K36" i="173"/>
  <c r="J36" i="173"/>
  <c r="K28" i="173"/>
  <c r="J28" i="173"/>
  <c r="K6" i="173"/>
  <c r="J6" i="173"/>
  <c r="J25" i="163"/>
  <c r="I24" i="163"/>
  <c r="K25" i="163"/>
  <c r="J32" i="166"/>
  <c r="J30" i="166"/>
  <c r="J29" i="166"/>
  <c r="J31" i="166" s="1"/>
  <c r="K33" i="173"/>
  <c r="J33" i="173"/>
  <c r="J25" i="173"/>
  <c r="K25" i="173"/>
  <c r="I24" i="173"/>
  <c r="J13" i="173"/>
  <c r="K31" i="163"/>
  <c r="J31" i="163"/>
  <c r="K15" i="173"/>
  <c r="J15" i="173"/>
  <c r="K7" i="173"/>
  <c r="J7" i="173"/>
  <c r="K37" i="163"/>
  <c r="J37" i="163"/>
  <c r="K29" i="163"/>
  <c r="J29" i="163"/>
  <c r="K34" i="163"/>
  <c r="J34" i="163"/>
  <c r="K10" i="173"/>
  <c r="J10" i="173"/>
  <c r="K28" i="163"/>
  <c r="J28" i="163"/>
  <c r="M18" i="7"/>
  <c r="G18" i="7"/>
  <c r="L32" i="166"/>
  <c r="L30" i="166"/>
  <c r="L29" i="166"/>
  <c r="L31" i="166" s="1"/>
  <c r="C32" i="166"/>
  <c r="C30" i="166"/>
  <c r="C29" i="166"/>
  <c r="K31" i="173"/>
  <c r="J31" i="173"/>
  <c r="K34" i="173"/>
  <c r="J34" i="173"/>
  <c r="K26" i="173"/>
  <c r="J26" i="173"/>
  <c r="K27" i="163"/>
  <c r="J27" i="163"/>
  <c r="I18" i="7"/>
  <c r="K5" i="173"/>
  <c r="I4" i="173"/>
  <c r="J5" i="173"/>
  <c r="M32" i="166"/>
  <c r="M30" i="166"/>
  <c r="M29" i="166"/>
  <c r="J18" i="173"/>
  <c r="G5" i="171"/>
  <c r="F4" i="171"/>
  <c r="G7" i="171"/>
  <c r="G11" i="171"/>
  <c r="G8" i="171"/>
  <c r="G6" i="171"/>
  <c r="G32" i="166"/>
  <c r="G30" i="166"/>
  <c r="G29" i="166"/>
  <c r="K12" i="173"/>
  <c r="J12" i="173"/>
  <c r="K32" i="173"/>
  <c r="J32" i="173"/>
  <c r="I32" i="166"/>
  <c r="I30" i="166"/>
  <c r="I29" i="166"/>
  <c r="D18" i="7"/>
  <c r="K37" i="173"/>
  <c r="J37" i="173"/>
  <c r="K29" i="173"/>
  <c r="J29" i="173"/>
  <c r="K17" i="173"/>
  <c r="J17" i="173"/>
  <c r="K9" i="173"/>
  <c r="J9" i="173"/>
  <c r="K35" i="163"/>
  <c r="J35" i="163"/>
  <c r="K19" i="173"/>
  <c r="J19" i="173"/>
  <c r="K11" i="173"/>
  <c r="J11" i="173"/>
  <c r="K33" i="163"/>
  <c r="J33" i="163"/>
  <c r="K20" i="173"/>
  <c r="J20" i="173"/>
  <c r="K36" i="163"/>
  <c r="J36" i="163"/>
  <c r="J4" i="163"/>
  <c r="K4" i="163"/>
  <c r="K6" i="53"/>
  <c r="B5" i="127"/>
  <c r="H6" i="129"/>
  <c r="E6" i="129"/>
  <c r="K6" i="129"/>
  <c r="J4" i="57"/>
  <c r="B6" i="129"/>
  <c r="N6" i="129"/>
  <c r="N14" i="147"/>
  <c r="B5" i="131"/>
  <c r="E5" i="131"/>
  <c r="P4" i="132"/>
  <c r="H5" i="131"/>
  <c r="K5" i="131"/>
  <c r="N5" i="147"/>
  <c r="N5" i="127"/>
  <c r="H5" i="127"/>
  <c r="N22" i="147"/>
  <c r="E5" i="127"/>
  <c r="H11" i="166"/>
  <c r="B11" i="166"/>
  <c r="H24" i="163"/>
  <c r="N5" i="131"/>
  <c r="K5" i="127"/>
  <c r="E6" i="53"/>
  <c r="H6" i="53"/>
  <c r="P4" i="130"/>
  <c r="E11" i="166"/>
  <c r="K11" i="166"/>
  <c r="H24" i="173"/>
  <c r="H4" i="173"/>
  <c r="K21" i="166"/>
  <c r="B6" i="53"/>
  <c r="N6" i="53"/>
  <c r="F23" i="7"/>
  <c r="M23" i="7"/>
  <c r="D23" i="7"/>
  <c r="J23" i="7"/>
  <c r="L23" i="7"/>
  <c r="I23" i="7"/>
  <c r="C23" i="7"/>
  <c r="G23" i="7"/>
  <c r="G31" i="166" l="1"/>
  <c r="F31" i="166"/>
  <c r="K40" i="166"/>
  <c r="K23" i="166"/>
  <c r="K22" i="166"/>
  <c r="K33" i="166"/>
  <c r="K13" i="166"/>
  <c r="K12" i="166"/>
  <c r="I22" i="7"/>
  <c r="I21" i="166"/>
  <c r="L39" i="166"/>
  <c r="L37" i="166"/>
  <c r="L36" i="166"/>
  <c r="B33" i="166"/>
  <c r="B12" i="166"/>
  <c r="B13" i="166"/>
  <c r="N11" i="166"/>
  <c r="H33" i="166"/>
  <c r="H13" i="166"/>
  <c r="H12" i="166"/>
  <c r="M22" i="7"/>
  <c r="M21" i="166"/>
  <c r="L33" i="166"/>
  <c r="L13" i="166"/>
  <c r="L12" i="166"/>
  <c r="K39" i="166"/>
  <c r="K37" i="166"/>
  <c r="K36" i="166"/>
  <c r="K32" i="166"/>
  <c r="K30" i="166"/>
  <c r="K29" i="166"/>
  <c r="I39" i="166"/>
  <c r="I37" i="166"/>
  <c r="I36" i="166"/>
  <c r="D22" i="7"/>
  <c r="D21" i="166"/>
  <c r="B32" i="166"/>
  <c r="B30" i="166"/>
  <c r="B29" i="166"/>
  <c r="H32" i="166"/>
  <c r="H30" i="166"/>
  <c r="H29" i="166"/>
  <c r="J22" i="7"/>
  <c r="J21" i="166"/>
  <c r="M39" i="166"/>
  <c r="M37" i="166"/>
  <c r="M36" i="166"/>
  <c r="D33" i="166"/>
  <c r="D12" i="166"/>
  <c r="D13" i="166"/>
  <c r="I6" i="171"/>
  <c r="H6" i="171"/>
  <c r="I11" i="171"/>
  <c r="H11" i="171"/>
  <c r="G4" i="171"/>
  <c r="I5" i="171"/>
  <c r="H5" i="171"/>
  <c r="M31" i="166"/>
  <c r="J4" i="173"/>
  <c r="K4" i="173"/>
  <c r="C31" i="166"/>
  <c r="M33" i="166"/>
  <c r="M13" i="166"/>
  <c r="M12" i="166"/>
  <c r="K24" i="173"/>
  <c r="J24" i="173"/>
  <c r="I9" i="171"/>
  <c r="H9" i="171"/>
  <c r="I12" i="171"/>
  <c r="H12" i="171"/>
  <c r="E33" i="166"/>
  <c r="E13" i="166"/>
  <c r="E12" i="166"/>
  <c r="D39" i="166"/>
  <c r="D37" i="166"/>
  <c r="D36" i="166"/>
  <c r="F22" i="7"/>
  <c r="F21" i="166"/>
  <c r="C22" i="7"/>
  <c r="C21" i="166"/>
  <c r="J39" i="166"/>
  <c r="J37" i="166"/>
  <c r="J36" i="166"/>
  <c r="G22" i="7"/>
  <c r="G21" i="166"/>
  <c r="K24" i="163"/>
  <c r="J24" i="163"/>
  <c r="C33" i="166"/>
  <c r="C13" i="166"/>
  <c r="C12" i="166"/>
  <c r="J33" i="166"/>
  <c r="J13" i="166"/>
  <c r="J12" i="166"/>
  <c r="F33" i="166"/>
  <c r="F13" i="166"/>
  <c r="F12" i="166"/>
  <c r="E32" i="166"/>
  <c r="E30" i="166"/>
  <c r="E29" i="166"/>
  <c r="L22" i="7"/>
  <c r="L21" i="166"/>
  <c r="F39" i="166"/>
  <c r="F37" i="166"/>
  <c r="F36" i="166"/>
  <c r="C39" i="166"/>
  <c r="C37" i="166"/>
  <c r="C36" i="166"/>
  <c r="C38" i="166" s="1"/>
  <c r="G39" i="166"/>
  <c r="G37" i="166"/>
  <c r="G36" i="166"/>
  <c r="I31" i="166"/>
  <c r="I8" i="171"/>
  <c r="H8" i="171"/>
  <c r="I7" i="171"/>
  <c r="H7" i="171"/>
  <c r="I33" i="166"/>
  <c r="I12" i="166"/>
  <c r="I13" i="166"/>
  <c r="G33" i="166"/>
  <c r="G13" i="166"/>
  <c r="G12" i="166"/>
  <c r="I10" i="171"/>
  <c r="H10" i="171"/>
  <c r="D31" i="166"/>
  <c r="H21" i="166"/>
  <c r="H18" i="7"/>
  <c r="H5" i="7"/>
  <c r="B21" i="166"/>
  <c r="K18" i="7"/>
  <c r="K5" i="7"/>
  <c r="K23" i="7"/>
  <c r="K15" i="7"/>
  <c r="B5" i="7"/>
  <c r="N5" i="7"/>
  <c r="B18" i="7"/>
  <c r="E21" i="166"/>
  <c r="K13" i="7"/>
  <c r="E22" i="162" s="1"/>
  <c r="K22" i="7"/>
  <c r="E5" i="7"/>
  <c r="E18" i="7"/>
  <c r="N10" i="166"/>
  <c r="N39" i="158"/>
  <c r="N39" i="149"/>
  <c r="N40" i="156"/>
  <c r="N39" i="154"/>
  <c r="N39" i="157"/>
  <c r="N40" i="146"/>
  <c r="N39" i="155"/>
  <c r="N39" i="150"/>
  <c r="N39" i="159"/>
  <c r="N39" i="153"/>
  <c r="N40" i="152"/>
  <c r="N39" i="160"/>
  <c r="N39" i="148"/>
  <c r="N39" i="151"/>
  <c r="N41" i="155"/>
  <c r="N41" i="146"/>
  <c r="N40" i="159"/>
  <c r="N41" i="152"/>
  <c r="N40" i="157"/>
  <c r="N40" i="148"/>
  <c r="N41" i="151"/>
  <c r="N40" i="155"/>
  <c r="N40" i="160"/>
  <c r="N41" i="150"/>
  <c r="N41" i="157"/>
  <c r="N41" i="149"/>
  <c r="N41" i="160"/>
  <c r="N40" i="151"/>
  <c r="N40" i="154"/>
  <c r="N41" i="153"/>
  <c r="N42" i="152"/>
  <c r="N41" i="148"/>
  <c r="N40" i="149"/>
  <c r="N41" i="159"/>
  <c r="N40" i="158"/>
  <c r="N41" i="158"/>
  <c r="N40" i="153"/>
  <c r="N41" i="156"/>
  <c r="N40" i="150"/>
  <c r="N41" i="154"/>
  <c r="N42" i="156"/>
  <c r="F38" i="166" l="1"/>
  <c r="D38" i="166"/>
  <c r="K38" i="166"/>
  <c r="G38" i="166"/>
  <c r="H31" i="166"/>
  <c r="I38" i="166"/>
  <c r="C12" i="162"/>
  <c r="C13" i="162" s="1"/>
  <c r="E39" i="166"/>
  <c r="E37" i="166"/>
  <c r="E36" i="166"/>
  <c r="B40" i="166"/>
  <c r="N21" i="166"/>
  <c r="B23" i="166"/>
  <c r="B22" i="166"/>
  <c r="H40" i="166"/>
  <c r="H23" i="166"/>
  <c r="H22" i="166"/>
  <c r="F40" i="166"/>
  <c r="F22" i="166"/>
  <c r="F23" i="166"/>
  <c r="M40" i="166"/>
  <c r="M22" i="166"/>
  <c r="M23" i="166"/>
  <c r="I40" i="166"/>
  <c r="I22" i="166"/>
  <c r="I23" i="166"/>
  <c r="B39" i="166"/>
  <c r="B37" i="166"/>
  <c r="B36" i="166"/>
  <c r="H39" i="166"/>
  <c r="H37" i="166"/>
  <c r="H36" i="166"/>
  <c r="L40" i="166"/>
  <c r="L23" i="166"/>
  <c r="L22" i="166"/>
  <c r="G40" i="166"/>
  <c r="G23" i="166"/>
  <c r="G22" i="166"/>
  <c r="N13" i="166"/>
  <c r="N12" i="166"/>
  <c r="L38" i="166"/>
  <c r="E23" i="162"/>
  <c r="E24" i="162"/>
  <c r="E12" i="162"/>
  <c r="E14" i="162" s="1"/>
  <c r="D12" i="162"/>
  <c r="D13" i="162" s="1"/>
  <c r="C40" i="166"/>
  <c r="C22" i="166"/>
  <c r="C23" i="166"/>
  <c r="J40" i="166"/>
  <c r="J23" i="166"/>
  <c r="J22" i="166"/>
  <c r="D40" i="166"/>
  <c r="D23" i="166"/>
  <c r="D22" i="166"/>
  <c r="E40" i="166"/>
  <c r="E22" i="166"/>
  <c r="E23" i="166"/>
  <c r="B12" i="162"/>
  <c r="E31" i="166"/>
  <c r="J38" i="166"/>
  <c r="I4" i="171"/>
  <c r="H4" i="171"/>
  <c r="M38" i="166"/>
  <c r="B31" i="166"/>
  <c r="K31" i="166"/>
  <c r="D14" i="162"/>
  <c r="H15" i="7"/>
  <c r="H23" i="7"/>
  <c r="N13" i="7"/>
  <c r="B13" i="7"/>
  <c r="B22" i="162" s="1"/>
  <c r="B22" i="7"/>
  <c r="E13" i="7"/>
  <c r="C22" i="162" s="1"/>
  <c r="E22" i="7"/>
  <c r="N15" i="7"/>
  <c r="B15" i="7"/>
  <c r="B23" i="7"/>
  <c r="E23" i="7"/>
  <c r="E15" i="7"/>
  <c r="N20" i="166"/>
  <c r="H13" i="7"/>
  <c r="D22" i="162" s="1"/>
  <c r="H22" i="7"/>
  <c r="F21" i="162"/>
  <c r="F11" i="162"/>
  <c r="E13" i="162" l="1"/>
  <c r="E38" i="166"/>
  <c r="B38" i="166"/>
  <c r="C14" i="162"/>
  <c r="F12" i="162"/>
  <c r="F13" i="162" s="1"/>
  <c r="D24" i="162"/>
  <c r="D23" i="162"/>
  <c r="B24" i="162"/>
  <c r="B23" i="162"/>
  <c r="B13" i="162"/>
  <c r="B14" i="162"/>
  <c r="H38" i="166"/>
  <c r="N22" i="166"/>
  <c r="N23" i="166"/>
  <c r="C24" i="162"/>
  <c r="C23" i="162"/>
  <c r="F22" i="162"/>
  <c r="F14" i="162" l="1"/>
  <c r="F24" i="162"/>
  <c r="F23" i="162"/>
  <c r="N42" i="146" l="1"/>
</calcChain>
</file>

<file path=xl/sharedStrings.xml><?xml version="1.0" encoding="utf-8"?>
<sst xmlns="http://schemas.openxmlformats.org/spreadsheetml/2006/main" count="1537" uniqueCount="330">
  <si>
    <t>Energetika</t>
  </si>
  <si>
    <t>Doprava</t>
  </si>
  <si>
    <t>Stavebnictví</t>
  </si>
  <si>
    <t>Ostatní</t>
  </si>
  <si>
    <t>Celkem kraj</t>
  </si>
  <si>
    <t>Obchod, služby, školství, zdravotnictví</t>
  </si>
  <si>
    <t>Zemědělství a lesnictví</t>
  </si>
  <si>
    <t>Celkem</t>
  </si>
  <si>
    <t>Leden</t>
  </si>
  <si>
    <t>Únor</t>
  </si>
  <si>
    <t>Březen</t>
  </si>
  <si>
    <t>Duben</t>
  </si>
  <si>
    <t>Květen</t>
  </si>
  <si>
    <t>Červen</t>
  </si>
  <si>
    <t>Červenec</t>
  </si>
  <si>
    <t>Srpen</t>
  </si>
  <si>
    <t>Září</t>
  </si>
  <si>
    <t>Říjen</t>
  </si>
  <si>
    <t>Listopad</t>
  </si>
  <si>
    <t>Prosinec</t>
  </si>
  <si>
    <t>Brikety a pelety</t>
  </si>
  <si>
    <t>Kapalná biopaliva</t>
  </si>
  <si>
    <t>Ostatní biomasa</t>
  </si>
  <si>
    <t>Palivové dříví</t>
  </si>
  <si>
    <t>Piliny, kůra, štěpky, dřevní odpad</t>
  </si>
  <si>
    <t>Domácnosti</t>
  </si>
  <si>
    <t>Průmysl</t>
  </si>
  <si>
    <t>Skládkový plyn</t>
  </si>
  <si>
    <t>Kalový plyn (ČOV)</t>
  </si>
  <si>
    <t>Ostatní bioplyn</t>
  </si>
  <si>
    <t>Zemní plyn</t>
  </si>
  <si>
    <t>Topné oleje</t>
  </si>
  <si>
    <t>Ostatní plyny</t>
  </si>
  <si>
    <t>Ostatní pevná paliva</t>
  </si>
  <si>
    <t>Ostatní kapalná paliva</t>
  </si>
  <si>
    <t>Odpadní teplo</t>
  </si>
  <si>
    <t>Koks</t>
  </si>
  <si>
    <t>Hnědé uhlí</t>
  </si>
  <si>
    <t>Černé uhlí</t>
  </si>
  <si>
    <t>Bioplyn</t>
  </si>
  <si>
    <t>Biomasa</t>
  </si>
  <si>
    <t>Celulózové výluhy</t>
  </si>
  <si>
    <t>I. čtvrtletí</t>
  </si>
  <si>
    <t>II. čtvrtletí</t>
  </si>
  <si>
    <t>III. čtvrtletí</t>
  </si>
  <si>
    <t>IV. čtvrtletí</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</si>
  <si>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</si>
  <si>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</si>
  <si>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</si>
  <si>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</si>
  <si>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</si>
  <si>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</si>
  <si>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</si>
  <si>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</si>
  <si>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</si>
  <si>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</si>
  <si>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</si>
  <si>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</si>
  <si>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</si>
  <si>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</si>
  <si>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</si>
  <si>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</si>
  <si>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</si>
  <si>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Černé uhlí tříděné</t>
  </si>
  <si>
    <t>Černé uhlí průmyslové</t>
  </si>
  <si>
    <t>Černouhelné kaly a granulát</t>
  </si>
  <si>
    <t>Hnědé uhlí tříděné</t>
  </si>
  <si>
    <t>Hnědé uhlí průmyslové</t>
  </si>
  <si>
    <t>Hnědé uhlí - Brikety</t>
  </si>
  <si>
    <t>Hnědé uhlí - Lignit</t>
  </si>
  <si>
    <t>Hnědé uhlí - Mourové kaly</t>
  </si>
  <si>
    <t xml:space="preserve">Technologická vlastní spotřeba tepla </t>
  </si>
  <si>
    <t>Jaderné palivo</t>
  </si>
  <si>
    <t>Dodávky tepla z uhlí</t>
  </si>
  <si>
    <t>Dodávky tepla z bioplynu</t>
  </si>
  <si>
    <t>Dodávky tepla z biomasy</t>
  </si>
  <si>
    <t>JHČ</t>
  </si>
  <si>
    <t>JHM</t>
  </si>
  <si>
    <t>KVK</t>
  </si>
  <si>
    <t>HKK</t>
  </si>
  <si>
    <t>LBK</t>
  </si>
  <si>
    <t>MSK</t>
  </si>
  <si>
    <t>OLK</t>
  </si>
  <si>
    <t>PAK</t>
  </si>
  <si>
    <t>PLK</t>
  </si>
  <si>
    <t>PHA</t>
  </si>
  <si>
    <t>STČ</t>
  </si>
  <si>
    <t>ULK</t>
  </si>
  <si>
    <t>VYS</t>
  </si>
  <si>
    <t>ZLK</t>
  </si>
  <si>
    <t>Bilanční rozdíl</t>
  </si>
  <si>
    <t>Ztráty</t>
  </si>
  <si>
    <t>SZT</t>
  </si>
  <si>
    <t>Soustava zásobování teplem</t>
  </si>
  <si>
    <t>Výroba tepla brutto =</t>
  </si>
  <si>
    <t>Ztráty =</t>
  </si>
  <si>
    <t>Bilanční rozdíl =</t>
  </si>
  <si>
    <t>Technologická vlastní spotřeba tepla =</t>
  </si>
  <si>
    <t>Ztráty při výrobě tepla a distribuční ztráty (v rozvodech).</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</si>
  <si>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</si>
  <si>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</si>
  <si>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</si>
  <si>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</si>
  <si>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</si>
  <si>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</si>
  <si>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</si>
  <si>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</si>
  <si>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</si>
  <si>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</si>
  <si>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</si>
  <si>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</si>
  <si>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Výroba tepla brutto v krajích ČR</t>
  </si>
  <si>
    <t>Výroba tepla brutto podle paliv</t>
  </si>
  <si>
    <t>Výroba tepla brutto podle paliv v krajích ČR</t>
  </si>
  <si>
    <t>CZ-NACE</t>
  </si>
  <si>
    <t>Klasifikace ekonomických činností CZ-NACE dle Českého statistického úřadu</t>
  </si>
  <si>
    <t>Rostlinné materiály neaglomerované</t>
  </si>
  <si>
    <t>Dodávky tepla</t>
  </si>
  <si>
    <t>Spotřeba tepla podle sektorů národního hospodářství</t>
  </si>
  <si>
    <t>Spotřeba tepla podle sektorů národního hospodářství v krajích ČR</t>
  </si>
  <si>
    <t>Dodávky tepla podle paliv</t>
  </si>
  <si>
    <t>Dodávky tepla v krajích ČR</t>
  </si>
  <si>
    <t>Dodávky tepla podle paliv v krajích ČR</t>
  </si>
  <si>
    <t>Spotřeba tepla =</t>
  </si>
  <si>
    <t>Konečná spotřeba tepla v jednotlivých sektorech národního hospodářství.</t>
  </si>
  <si>
    <t>Dodávky tepla z uhlí, biomasy a bioplynu</t>
  </si>
  <si>
    <t>KVET</t>
  </si>
  <si>
    <t>Kombinovaná výroba elektřiny a tepla</t>
  </si>
  <si>
    <t>Hlavní město Praha (PHA)</t>
  </si>
  <si>
    <t>Kraj Vysočina (VYS)</t>
  </si>
  <si>
    <t>Kraj Vysočina</t>
  </si>
  <si>
    <t>Hlavní město Praha</t>
  </si>
  <si>
    <t>Výroba, dodávky a spotřeba tepla: Jihomoravský kraj</t>
  </si>
  <si>
    <t>Výroba, dodávky a spotřeba tepla: Karlovarský kraj</t>
  </si>
  <si>
    <t>Výroba, dodávky a spotřeba tepla: Královéhradecký kraj</t>
  </si>
  <si>
    <t>Výroba, dodávky a spotřeba tepla: Liberecký kraj</t>
  </si>
  <si>
    <t>Výroba, dodávky a spotřeba tepla: Moravskoslezský kraj</t>
  </si>
  <si>
    <t>Výroba, dodávky a spotřeba tepla: Olomoucký kraj</t>
  </si>
  <si>
    <t>Výroba, dodávky a spotřeba tepla: Pardubický kraj</t>
  </si>
  <si>
    <t>Výroba, dodávky a spotřeba tepla: Plzeňský kraj</t>
  </si>
  <si>
    <t>Výroba, dodávky a spotřeba tepla: Středočeský kraj</t>
  </si>
  <si>
    <t>Výroba, dodávky a spotřeba tepla: Ústecký kraj</t>
  </si>
  <si>
    <t>Výroba, dodávky a spotřeba tepla: Kraj Vysočina</t>
  </si>
  <si>
    <t>Výroba, dodávky a spotřeba tepla: Zlínský kraj</t>
  </si>
  <si>
    <t>Výroba, dodávky a spotřeba tepla: Hlavní město Praha</t>
  </si>
  <si>
    <t>Výroba, dodávky a spotřeba tepla: Jihočeský kraj</t>
  </si>
  <si>
    <t>Královéhradecký kraj (HKK)</t>
  </si>
  <si>
    <t>Liberecký kraj (LBK)</t>
  </si>
  <si>
    <t>Moravskoslezský kraj (MSK)</t>
  </si>
  <si>
    <t>Olomoucký kraj (OLK)</t>
  </si>
  <si>
    <t>Pardubický kraj (PAK)</t>
  </si>
  <si>
    <t>Plzeňský kraj (PLK)</t>
  </si>
  <si>
    <t>Středočeský kraj (STČ)</t>
  </si>
  <si>
    <t>Ústecký kraj (ULK)</t>
  </si>
  <si>
    <t>Zlínský kraj (ZLK)</t>
  </si>
  <si>
    <t>Jihočeský kraj (JHČ)</t>
  </si>
  <si>
    <t>Jihomoravský kraj (JHM)</t>
  </si>
  <si>
    <t>Karlovarský kraj (KVK)</t>
  </si>
  <si>
    <t>Spotřeba tepla podle sektorů národního hospodářství *</t>
  </si>
  <si>
    <t>Instalovaný výkon v ČR</t>
  </si>
  <si>
    <t>Celkem ČR *</t>
  </si>
  <si>
    <t>Brutto výroba tepla na zdrojích bez tepla použitého na výrobu elektřiny.</t>
  </si>
  <si>
    <t>Spotřeba tepla pro vlastní potřebu výrobce (bez technologické vlastní spotřeby tepla).</t>
  </si>
  <si>
    <t>Výroba tepla brutto [TJ]</t>
  </si>
  <si>
    <t>Dodávky tepla podle paliv [TJ]</t>
  </si>
  <si>
    <t>Výroba tepla netto</t>
  </si>
  <si>
    <r>
      <t>Q</t>
    </r>
    <r>
      <rPr>
        <b/>
        <vertAlign val="subscript"/>
        <sz val="9"/>
        <rFont val="Arial"/>
        <family val="2"/>
        <charset val="238"/>
        <scheme val="minor"/>
      </rPr>
      <t>netto</t>
    </r>
  </si>
  <si>
    <t>Dodávka užitečného tepla z KVET</t>
  </si>
  <si>
    <t>Instalovaný výkon</t>
  </si>
  <si>
    <r>
      <t>Q</t>
    </r>
    <r>
      <rPr>
        <b/>
        <vertAlign val="subscript"/>
        <sz val="9"/>
        <rFont val="Arial"/>
        <family val="2"/>
        <charset val="238"/>
        <scheme val="minor"/>
      </rPr>
      <t>KVET</t>
    </r>
  </si>
  <si>
    <t>Výroba tepla brutto bez technologické vlastní spotřeby tepla.</t>
  </si>
  <si>
    <t>* Nezahrnuje část nezjištěného rozvodu tepla</t>
  </si>
  <si>
    <t>* Rozdíl mezi dodávkou a spotřebou jsou ztráty z nakoupeného tepla a část nezjištěného rozvodu tepla.</t>
  </si>
  <si>
    <t>* Rozdíl mezi dodávkou a spotřebou jsou ztráty z nakoupeného tepla, část nezjištěného rozvodu tepla a část tepla dodaná do SZT Hradec Králové.</t>
  </si>
  <si>
    <r>
      <t>Q</t>
    </r>
    <r>
      <rPr>
        <b/>
        <vertAlign val="subscript"/>
        <sz val="9"/>
        <rFont val="Arial"/>
        <family val="2"/>
        <charset val="238"/>
        <scheme val="minor"/>
      </rPr>
      <t xml:space="preserve">KVET/ </t>
    </r>
    <r>
      <rPr>
        <b/>
        <sz val="9"/>
        <rFont val="Arial"/>
        <family val="2"/>
        <charset val="238"/>
        <scheme val="minor"/>
      </rPr>
      <t>Q</t>
    </r>
    <r>
      <rPr>
        <b/>
        <vertAlign val="subscript"/>
        <sz val="9"/>
        <rFont val="Arial"/>
        <family val="2"/>
        <charset val="238"/>
        <scheme val="minor"/>
      </rPr>
      <t>netto</t>
    </r>
  </si>
  <si>
    <t>Výroba tepla netto =</t>
  </si>
  <si>
    <t>Meziroční změna</t>
  </si>
  <si>
    <t>Meziroční změna-výroba tepla brutto</t>
  </si>
  <si>
    <t>Výroba tepla brutto 2017</t>
  </si>
  <si>
    <t>Výroba tepla brutto 2018</t>
  </si>
  <si>
    <t>Meziroční změna-dodávky tepla</t>
  </si>
  <si>
    <t>Dodávky tepla 2017</t>
  </si>
  <si>
    <t>Dodávky tepla 2018</t>
  </si>
  <si>
    <t xml:space="preserve">Vývoj výroby tepla z KVET </t>
  </si>
  <si>
    <t>Množství tepelné energie dodané do soustav zásobování teplem.</t>
  </si>
  <si>
    <t>Dodávky tepla =</t>
  </si>
  <si>
    <t>Vlastní spotřeba tepla =</t>
  </si>
  <si>
    <t>Vlastní spotřeba tepla</t>
  </si>
  <si>
    <t>* Rozdíl mezi dodávkou a spotřebou jsou ztráty z nakoupeného tepla a část nezjištěného rozvodu tepla</t>
  </si>
  <si>
    <t>Dodávka tepla ze Středočeského kraje [TJ]</t>
  </si>
  <si>
    <t>Dodávka tepla z Pardubického kraje [TJ]</t>
  </si>
  <si>
    <t>* Rozdíl mezi dodávkou a spotřebou jsou ztráty z nakoupeného tepla, část nezjištěného rozvodu tepla.</t>
  </si>
  <si>
    <t>Výroba tepla brutto 2019</t>
  </si>
  <si>
    <t>Dodávky tepla 2019</t>
  </si>
  <si>
    <t>Výroba tepla</t>
  </si>
  <si>
    <t>4.3. Výroba tepla brutto podle paliv v krajích ČR [TJ]</t>
  </si>
  <si>
    <r>
      <t>Q</t>
    </r>
    <r>
      <rPr>
        <b/>
        <vertAlign val="subscript"/>
        <sz val="11"/>
        <rFont val="Arial"/>
        <family val="2"/>
        <charset val="238"/>
        <scheme val="minor"/>
      </rPr>
      <t>netto</t>
    </r>
  </si>
  <si>
    <r>
      <t>Q</t>
    </r>
    <r>
      <rPr>
        <b/>
        <vertAlign val="subscript"/>
        <sz val="11"/>
        <rFont val="Arial"/>
        <family val="2"/>
        <charset val="238"/>
        <scheme val="minor"/>
      </rPr>
      <t>KVET</t>
    </r>
  </si>
  <si>
    <t>Výroba tepla brutto 2020</t>
  </si>
  <si>
    <t>Dodávky tepla 2020</t>
  </si>
  <si>
    <t>Energie prostředí (TČ)</t>
  </si>
  <si>
    <t>Energie Slunce (SK)</t>
  </si>
  <si>
    <t>Vývoj spotřeby tepla</t>
  </si>
  <si>
    <r>
      <t>Celkový instalovaný výkon [MW</t>
    </r>
    <r>
      <rPr>
        <b/>
        <vertAlign val="subscript"/>
        <sz val="9"/>
        <rFont val="Arial"/>
        <family val="2"/>
        <charset val="238"/>
        <scheme val="minor"/>
      </rPr>
      <t>t</t>
    </r>
    <r>
      <rPr>
        <b/>
        <sz val="9"/>
        <rFont val="Arial"/>
        <family val="2"/>
        <charset val="238"/>
        <scheme val="minor"/>
      </rPr>
      <t>]</t>
    </r>
  </si>
  <si>
    <t>Vývoj bilance tepla: čtvrtletní porovnání</t>
  </si>
  <si>
    <t>Vývoj bilance tepla: měsíční porovnání</t>
  </si>
  <si>
    <t>Výroba tepla z KVET</t>
  </si>
  <si>
    <t>Výroba tepla brutto 2021</t>
  </si>
  <si>
    <t>Dodávky tepla 2021</t>
  </si>
  <si>
    <t>Vývoj výroby tepla brutto podle paliv a krajů ČR</t>
  </si>
  <si>
    <t>Vývoj dodávek tepla podle paliv a krajů ČR</t>
  </si>
  <si>
    <t>OBSAH</t>
  </si>
  <si>
    <t>ÚVOD</t>
  </si>
  <si>
    <r>
      <t>Výroba tepla brutto</t>
    </r>
    <r>
      <rPr>
        <sz val="10"/>
        <rFont val="Arial"/>
        <family val="2"/>
        <charset val="238"/>
        <scheme val="minor"/>
      </rPr>
      <t xml:space="preserve"> - </t>
    </r>
    <r>
      <rPr>
        <sz val="11"/>
        <rFont val="Arial"/>
        <family val="2"/>
        <charset val="238"/>
        <scheme val="minor"/>
      </rPr>
      <t>technologická vlastní spotřeba tepla</t>
    </r>
    <r>
      <rPr>
        <sz val="10"/>
        <rFont val="Arial"/>
        <family val="2"/>
        <charset val="238"/>
        <scheme val="minor"/>
      </rPr>
      <t xml:space="preserve"> - </t>
    </r>
    <r>
      <rPr>
        <sz val="11"/>
        <rFont val="Arial"/>
        <family val="2"/>
        <charset val="238"/>
        <scheme val="minor"/>
      </rPr>
      <t>ztráty</t>
    </r>
    <r>
      <rPr>
        <sz val="10"/>
        <rFont val="Arial"/>
        <family val="2"/>
        <charset val="238"/>
        <scheme val="minor"/>
      </rPr>
      <t xml:space="preserve"> - </t>
    </r>
    <r>
      <rPr>
        <sz val="11"/>
        <rFont val="Arial"/>
        <family val="2"/>
        <charset val="238"/>
        <scheme val="minor"/>
      </rPr>
      <t>dodávky do vlastního podniku – dodávky tepla.</t>
    </r>
  </si>
  <si>
    <t>Spotřeba tepla na výrobu tepla a elektrické energie, která je nezbytná pro zajištění procesu výroby tepla a elektrické energie.</t>
  </si>
  <si>
    <t>Zemědělství a lesnictví</t>
  </si>
  <si>
    <t>Podíl v ČR</t>
  </si>
  <si>
    <t xml:space="preserve"> </t>
  </si>
  <si>
    <t>1</t>
  </si>
  <si>
    <t>2</t>
  </si>
  <si>
    <t>3</t>
  </si>
  <si>
    <t>4</t>
  </si>
  <si>
    <t>4.1</t>
  </si>
  <si>
    <t>4.2</t>
  </si>
  <si>
    <t>4.3</t>
  </si>
  <si>
    <t>5</t>
  </si>
  <si>
    <t>5.1</t>
  </si>
  <si>
    <t>5.2</t>
  </si>
  <si>
    <t>6</t>
  </si>
  <si>
    <t>7</t>
  </si>
  <si>
    <t>7.1</t>
  </si>
  <si>
    <t>7.2</t>
  </si>
  <si>
    <t>8</t>
  </si>
  <si>
    <t>8.1</t>
  </si>
  <si>
    <t>8.2</t>
  </si>
  <si>
    <t>8.3</t>
  </si>
  <si>
    <t>8.4</t>
  </si>
  <si>
    <t>8.5</t>
  </si>
  <si>
    <t>8.6</t>
  </si>
  <si>
    <t>8.7</t>
  </si>
  <si>
    <t>8.8</t>
  </si>
  <si>
    <t>8.9</t>
  </si>
  <si>
    <t>8.10</t>
  </si>
  <si>
    <t>8.11</t>
  </si>
  <si>
    <t>8.12</t>
  </si>
  <si>
    <t>8.13</t>
  </si>
  <si>
    <t>8.14</t>
  </si>
  <si>
    <t>9</t>
  </si>
  <si>
    <t>10</t>
  </si>
  <si>
    <t>10.1</t>
  </si>
  <si>
    <t>10.2</t>
  </si>
  <si>
    <t>10.3</t>
  </si>
  <si>
    <t>10.4</t>
  </si>
  <si>
    <t>10.5</t>
  </si>
  <si>
    <t>10.6</t>
  </si>
  <si>
    <t>11</t>
  </si>
  <si>
    <t>2 KOMENTÁŘ</t>
  </si>
  <si>
    <t>3 BILANCE TEPLA [TJ]</t>
  </si>
  <si>
    <t>4 VÝROBA TEPLA</t>
  </si>
  <si>
    <t>4.1 Výroba tepla brutto podle paliv [TJ]</t>
  </si>
  <si>
    <t>4.2 Výroba tepla brutto v krajích ČR [TJ]</t>
  </si>
  <si>
    <t>5 DODÁVKY TEPLA</t>
  </si>
  <si>
    <t>5.1 Dodávky tepla podle paliv [TJ]</t>
  </si>
  <si>
    <t>5.2 Dodávky tepla v krajích ČR [TJ]</t>
  </si>
  <si>
    <t>Oddělení statistiky a sledování kvality</t>
  </si>
  <si>
    <t>ZKRATKY, POJMY A ZÁKLADNÍ VZTAHY</t>
  </si>
  <si>
    <t>KOMENTÁŘ</t>
  </si>
  <si>
    <t>BILANCE TEPLA</t>
  </si>
  <si>
    <t>VÝROBA TEPLA</t>
  </si>
  <si>
    <t>DODÁVKY TEPLA</t>
  </si>
  <si>
    <t>INSTALOVANÝ VÝKON VÝROBEN TEPLA V KRAJÍCH ČR</t>
  </si>
  <si>
    <t>SPOTŘEBA TEPLA</t>
  </si>
  <si>
    <t>VÝROBA, DODÁVKY A SPOTŘEBA TEPLA V JEDNOTLIVÝCH KRAJÍCH ČR</t>
  </si>
  <si>
    <t>VÝVOJ BILANCE TEPLA, DODÁVEK TEPLA, SPOTŘEBY TEPLA A KVET</t>
  </si>
  <si>
    <t>5.3 Dodávky tepla podle paliv v krajích ČR [TJ]</t>
  </si>
  <si>
    <t>5.4 Dodávky tepla z uhlí, biomasy a bioplynu [TJ]</t>
  </si>
  <si>
    <r>
      <t>6 INSTALOVANÝ VÝKON VÝROBEN TEPLA V KRAJÍCH ČR [MW</t>
    </r>
    <r>
      <rPr>
        <b/>
        <vertAlign val="subscript"/>
        <sz val="16"/>
        <color theme="3"/>
        <rFont val="Arial"/>
        <family val="2"/>
        <charset val="238"/>
        <scheme val="minor"/>
      </rPr>
      <t>t</t>
    </r>
    <r>
      <rPr>
        <b/>
        <sz val="16"/>
        <color theme="3"/>
        <rFont val="Arial"/>
        <family val="2"/>
        <charset val="238"/>
        <scheme val="minor"/>
      </rPr>
      <t>]</t>
    </r>
  </si>
  <si>
    <t>7 SPOTŘEBA TEPLA</t>
  </si>
  <si>
    <t>7.1 Spotřeba tepla podle sektorů národního hospodářství [TJ]</t>
  </si>
  <si>
    <t>7.2 Spotřeba tepla podle sektorů národního hospodářství v krajích ČR [TJ]</t>
  </si>
  <si>
    <t>8 VÝROBA, DODÁVKY A SPOTŘEBA TEPLA V JEDNOTLIVÝCH KRAJÍCH ČR</t>
  </si>
  <si>
    <t>8.1 Výroba, dodávky a spotřeba tepla: Hlavní město Praha</t>
  </si>
  <si>
    <t>8.2 Výroba, dodávky a spotřeba tepla: Jihočeský kraj</t>
  </si>
  <si>
    <t>8.3 Výroba, dodávky a spotřeba tepla: Jihomoravský kraj</t>
  </si>
  <si>
    <t>8.4 Výroba, dodávky a spotřeba tepla: Karlovarský kraj</t>
  </si>
  <si>
    <t>8.5 Výroba, dodávky a spotřeba tepla: Kraj Vysočina</t>
  </si>
  <si>
    <t>8.6 Výroba, dodávky a spotřeba tepla: Královéhradecký kraj</t>
  </si>
  <si>
    <t>8.7 Výroba, dodávky a spotřeba tepla: Liberecký kraj</t>
  </si>
  <si>
    <t>8.8 Výroba, dodávky a spotřeba tepla: Moravskoslezský kraj</t>
  </si>
  <si>
    <t>8.9 Výroba, dodávky a spotřeba tepla: Olomoucký kraj</t>
  </si>
  <si>
    <t>8.10 Výroba, dodávky a spotřeba tepla: Pardubický kraj</t>
  </si>
  <si>
    <t>8.11 Výroba, dodávky a spotřeba tepla: Plzeňský kraj</t>
  </si>
  <si>
    <t>8.12 Výroba, dodávky a spotřeba tepla: Středočeský kraj</t>
  </si>
  <si>
    <t>8.13 Výroba, dodávky a spotřeba tepla: Ústecký kraj</t>
  </si>
  <si>
    <t>8.14 Výroba, dodávky a spotřeba tepla: Zlínský kraj</t>
  </si>
  <si>
    <t>9 VÝROBA TEPLA NETTO A VÝROBA TEPLA Z KVET [TJ]</t>
  </si>
  <si>
    <t>10 VÝVOJ BILANCE TEPLA, DODÁVEK TEPLA, SPOTŘEBY TEPLA A KVET</t>
  </si>
  <si>
    <t>10.1 Vývoj bilance tepla: čtvrtletní porovnání [TJ]</t>
  </si>
  <si>
    <t>10.2 Vývoj bilance tepla: měsíční porovnání [TJ]</t>
  </si>
  <si>
    <t>10.3 Vývoj výroby tepla brutto podle paliv a krajů ČR [TJ]</t>
  </si>
  <si>
    <t>10.4 Vývoj dodávek tepla podle paliv a krajů ČR [TJ]</t>
  </si>
  <si>
    <t>10.5 Vývoj spotřeby tepla [TJ]</t>
  </si>
  <si>
    <t>10.6 Vývoj výroby tepla z KVET [TJ]</t>
  </si>
  <si>
    <t>5.3</t>
  </si>
  <si>
    <t>5.4</t>
  </si>
  <si>
    <t>Spotřeba tepla podle sektorů [TJ]*</t>
  </si>
  <si>
    <t>Dodávka tepla do Královehrad. kr. [TJ]</t>
  </si>
  <si>
    <t>Dodávka tepla do Prahy [TJ]</t>
  </si>
  <si>
    <t>VÝROBA TEPLA NETTO A VÝROBA TEPLA Z KVET</t>
  </si>
  <si>
    <t>1 ZKRATKY, POJMY A ZÁKLADNÍ VZTAHY</t>
  </si>
  <si>
    <t>Výroba tepla brutto 2022</t>
  </si>
  <si>
    <t>Dodávky tepla 2022</t>
  </si>
  <si>
    <t>max</t>
  </si>
  <si>
    <t>min</t>
  </si>
  <si>
    <t>Výroba tepla brutto 2023</t>
  </si>
  <si>
    <t>Dodávky tepla 2023</t>
  </si>
  <si>
    <t>teplo.statistika@eru.gov.cz</t>
  </si>
  <si>
    <t>Vydání</t>
  </si>
  <si>
    <r>
      <rPr>
        <b/>
        <sz val="24"/>
        <color rgb="FF1A3366"/>
        <rFont val="Arial"/>
        <family val="2"/>
        <charset val="238"/>
      </rPr>
      <t xml:space="preserve">ROČNÍ ZPRÁVA O PROVOZU TEPLÁRENSKÝCH SOUSTAV
ČESKÉ REPUBLIKY
</t>
    </r>
    <r>
      <rPr>
        <b/>
        <sz val="24"/>
        <color rgb="FFE53A2E"/>
        <rFont val="Arial"/>
        <family val="2"/>
        <charset val="238"/>
      </rPr>
      <t>2024</t>
    </r>
  </si>
  <si>
    <t>DOPLŇUJÍCÍ GRAFY A DIAGRAM BILANCE TEPLA ZA ROK 2024</t>
  </si>
  <si>
    <t>Energetický regulační úřad (ERÚ) zveřejňuje Roční zprávu o provozu teplárenských soustav ČR za rok 2024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Údaje pro roční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Veškeré detaily týkající se metodiky vykazování údajů pro statistiku ERÚ jsou uvedeny ve výkladovém stanovisku ERÚ k metodice vyplňování výkazů podle statistické vyhlášky pro oblast elektroenergetiky a teplárenství číslo 8/2018 ze dne 14. září 2018. Výkladové stanovisko a aktuální výkazy jsou zveřejněny na internetových stránkách ERÚ.
Veškerá data vycházejí z podkladů od licencovaných subjektů: výrobců elektřiny a tepla a provozovatelů rozvodných tepelných zařízení. 
Roční zpráva o provozu teplárenských soustav ČR za rok 2024 navazuje na zprávy vydané v předchozích letech a přináší informace o základních ukazatelích v teplárenství za rok 2024 a doplňuje tak Roční zprávu o provozu elektrizační soustavy ČR za rok 2024, která obsahuje mimo jiné údaje o kombinované výrobě elektřiny a tepla (KVET). Tato zpráva obsahuje údaje o veškerém vyrobeném teple z licencované činnosti včetně KVET a také statistická data o bilanci, dodávce a spotřebě tepla podle příslušných kategorií. Zpráva dále obsahuje vyhodnocení instalovaného výkonu výroben tepla v ČR a některá krajská vyhodnocení. Roční zpráva za rok 2024 vychází z dat zprávy za IV. čtvrtletí 2024 a obsahuje některé zpřesněné údaje.</t>
  </si>
  <si>
    <t>2024</t>
  </si>
  <si>
    <t>Výroba tepla brutto 2024</t>
  </si>
  <si>
    <t>Dodávky tepla 2024</t>
  </si>
  <si>
    <t>Rozsah 2017-2023</t>
  </si>
  <si>
    <t>Rozdíl
(2024-2023)</t>
  </si>
  <si>
    <t>11 DOPLŇUJÍCÍ GRAFY A DIAGRAM BILANCE TEPLA ZA ROK 2024</t>
  </si>
  <si>
    <t>Bilance tepla za rok 2024 (PJ)</t>
  </si>
  <si>
    <t>06/2025</t>
  </si>
  <si>
    <r>
      <t>Základní kapitolu tvoří bilance tepla, podle které bylo v roce 2024 vyrobeno celkem 132 836,9 TJ tepla brutto a proti roku 2023 (141 075,5 TJ) došlo k poklesu o 5,8 %. Zhruba 30 % z brutto výroby bylo spotřebováno ve vlastním podniku nebo zařízení (převážně jde o závodní teplárny, které nejsou zařazeny v klasifikaci ekonomických činností (CZ-NACE) ve skupině 35 - Výroba a rozvod elektřiny, plynu, tepla a klimatizovaného vzduchu). Dodávky tepla představovaly 73 002,6 TJ, což je pokles o 3,9 % proti roku 2023 (75 939,6 TJ). Dodávky tepla tvořily zhruba 55 %, technologická vlastní spotřeba 6 % a ztráty 9 % z brutto výroby tepla. Nejvíce tepla bylo vyrobeno z hnědého uhlí (35 %), následuje zemní plyn (21 %) a biomasa (19 %). Nejvíce tepla bylo vyrobeno v Ústeckém kraji (22 %), následuje Moravskoslezský kraj (17,5 %) a Středočeský kraj (17,2 %). Struktura výroby tepla z jednotlivých paliv se v jednotlivých krajích liší podle dostupnosti paliv. Nadále pokračuje pokles brutto výroby tepla z uhlí, proti roku 2017 došlo u hnědého uhlí k poklesu o 34 %, u černého uhlí o 60 %, naopak došlo k nárůstu výroby tepla z biomasy o 45 %. Téměř všechno teplo z černého uhlí se vyrobilo v Moravskoslezském kraji. Nejvíce tepla se vyrobilo z hnědého uhlí v Ústeckém kraji (34 %), ze zemního plynu ve Středočeském kraji (20 %), z biomasy v Ústeckém kraji (37 %) a z bioplynu v Kraji Vysočina (15 %).
Struktura dodávek tepla podle paliv se podobá struktuře výroby tepla brutto (42 % z hnědého uhlí, 27 % ze zemního plynu, 12 % z biomasy); u struktury dodávek tepla podle krajů je na prvním místě Středočeský kraj, následovaný Ústeckým a Moravskoslezským krajem. V roce 2024 nejvíce narostly dodávky tepla z jaderného paliva o 41 %, což je způsobeno zprovozněním tepelného přivaděče vedoucího z jaderné elektrárny Temelín do Českých Budějovic. Celkový instalovaný tepelný výkon výroben tepla ke konci roku 2024 byl 37 648,4 MW</t>
    </r>
    <r>
      <rPr>
        <vertAlign val="subscript"/>
        <sz val="11"/>
        <rFont val="Arial"/>
        <family val="2"/>
        <charset val="238"/>
        <scheme val="minor"/>
      </rPr>
      <t>t</t>
    </r>
    <r>
      <rPr>
        <sz val="11"/>
        <rFont val="Arial"/>
        <family val="2"/>
        <charset val="238"/>
        <scheme val="minor"/>
      </rPr>
      <t xml:space="preserve">. Sedmá kapitola uvádí rozdělení spotřeby tepla v sektorech národního hospodářství. V domácnostech bylo v roce 2024 spotřebováno 30 939,0 TJ, což je 47 % z celkové spotřeby, v průmyslu bylo spotřebováno 14 741,2 TJ (22 % ze spotřeby) a v sektoru obchodu a služeb 15 199,7 TJ (23 % ze spotřeby). Osmá kapitola obsahuje shrnutí výroby tepla brutto, dodávek a spotřeb tepla v jednotlivých krajích ČR.
Celkově bylo vyrobeno z kombinované výroby elektřiny a tepla (KVET) 80 585,8 TJ užitečného tepla, což činí 65 % výroby tepla netto. Nejvíce se užitečného tepla z KVET vyrobilo z hnědého uhlí (46 %), následuje biomasa (22 %) a zemní plyn (13 %). Nízký podíl užitečného tepla ze zemního plynu na teplu netto (38 %) je způsoben vyšším počtem výtopen na zemní plyn než kogeneračních jednotek. V roce 2024 bylo vyrobeno o 4,3 % méně tepla z kombinované výroby elektřiny a tepla než v roce 2023. 
Při meziročním kvartálním srovnání byl největší pokles brutto výroby, resp. dodávek tepla, ve druhém kvartálu 2024 o 13,7 %, resp. 18,5 % proti druhému kvartálu roku 2023. Nejvíce poklesla meziročně výroba tepla v Karlovarském kraji, což bylo způsobeno sníženou vlastní spotřebou tepla Sokolovské uhelné a v Moravskoslezském kraji, což bylo způsobeno prohlášením konkurzu na majetek společnosti Liberty Ostrava.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</si>
</sst>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_ "/>
    <numFmt numFmtId="166" formatCode="0.0"/>
    <numFmt numFmtId="167" formatCode="0.0%"/>
    <numFmt numFmtId="168" formatCode="\$#,##0\ ;\(\$#,##0\)"/>
    <numFmt numFmtId="169" formatCode="#,##0.000"/>
  </numFmts>
  <fonts count="98" x14ac:knownFonts="1">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sz val="9"/>
      <color theme="1"/>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b/>
      <sz val="11"/>
      <name val="Arial"/>
      <family val="2"/>
      <charset val="238"/>
      <scheme val="minor"/>
    </font>
    <font>
      <sz val="11"/>
      <name val="Arial"/>
      <family val="2"/>
      <charset val="238"/>
      <scheme val="minor"/>
    </font>
    <font>
      <b/>
      <sz val="14"/>
      <name val="Arial"/>
      <family val="2"/>
      <charset val="238"/>
      <scheme val="minor"/>
    </font>
    <font>
      <sz val="14"/>
      <name val="Arial"/>
      <family val="2"/>
      <charset val="238"/>
      <scheme val="minor"/>
    </font>
    <font>
      <sz val="14"/>
      <name val="Arial"/>
      <family val="2"/>
      <charset val="238"/>
    </font>
    <font>
      <b/>
      <sz val="9"/>
      <color theme="2" tint="-0.499984740745262"/>
      <name val="Arial"/>
      <family val="2"/>
      <charset val="238"/>
      <scheme val="minor"/>
    </font>
    <font>
      <sz val="9"/>
      <color theme="0"/>
      <name val="Arial"/>
      <family val="2"/>
      <charset val="238"/>
    </font>
    <font>
      <sz val="10"/>
      <name val="Arial CE"/>
      <family val="2"/>
      <charset val="238"/>
    </font>
    <font>
      <b/>
      <sz val="9"/>
      <name val="Arial"/>
      <family val="2"/>
      <charset val="238"/>
    </font>
    <font>
      <b/>
      <vertAlign val="subscript"/>
      <sz val="9"/>
      <name val="Arial"/>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sz val="12"/>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b/>
      <sz val="8"/>
      <name val="Arial"/>
      <family val="2"/>
      <charset val="238"/>
    </font>
    <font>
      <b/>
      <sz val="8"/>
      <name val="Arial"/>
      <family val="2"/>
      <charset val="238"/>
      <scheme val="minor"/>
    </font>
    <font>
      <sz val="9"/>
      <color rgb="FFFF0000"/>
      <name val="Arial"/>
      <family val="2"/>
      <charset val="238"/>
    </font>
    <font>
      <sz val="12"/>
      <name val="Arial"/>
      <family val="2"/>
      <charset val="238"/>
      <scheme val="minor"/>
    </font>
    <font>
      <b/>
      <sz val="10"/>
      <color rgb="FF005DA2"/>
      <name val="Arial"/>
      <family val="2"/>
      <charset val="238"/>
      <scheme val="minor"/>
    </font>
    <font>
      <b/>
      <vertAlign val="subscript"/>
      <sz val="11"/>
      <name val="Arial"/>
      <family val="2"/>
      <charset val="238"/>
      <scheme val="minor"/>
    </font>
    <font>
      <sz val="10"/>
      <color rgb="FFFF0000"/>
      <name val="Arial"/>
      <family val="2"/>
      <charset val="238"/>
      <scheme val="minor"/>
    </font>
    <font>
      <b/>
      <sz val="16"/>
      <color theme="3"/>
      <name val="Arial"/>
      <family val="2"/>
      <charset val="238"/>
      <scheme val="minor"/>
    </font>
    <font>
      <b/>
      <vertAlign val="subscript"/>
      <sz val="16"/>
      <color theme="3"/>
      <name val="Arial"/>
      <family val="2"/>
      <charset val="238"/>
      <scheme val="minor"/>
    </font>
    <font>
      <b/>
      <sz val="16"/>
      <color theme="4"/>
      <name val="Arial"/>
      <family val="2"/>
      <charset val="238"/>
      <scheme val="minor"/>
    </font>
    <font>
      <sz val="11"/>
      <color rgb="FFFF0000"/>
      <name val="Arial"/>
      <family val="2"/>
      <charset val="238"/>
      <scheme val="minor"/>
    </font>
    <font>
      <sz val="9"/>
      <color rgb="FFFF0000"/>
      <name val="Arial"/>
      <family val="2"/>
      <charset val="238"/>
      <scheme val="minor"/>
    </font>
    <font>
      <b/>
      <sz val="9"/>
      <color rgb="FFFF0000"/>
      <name val="Arial"/>
      <family val="2"/>
      <charset val="238"/>
      <scheme val="minor"/>
    </font>
    <font>
      <b/>
      <sz val="10"/>
      <color rgb="FFFF0000"/>
      <name val="Arial"/>
      <family val="2"/>
      <charset val="238"/>
      <scheme val="minor"/>
    </font>
    <font>
      <vertAlign val="subscript"/>
      <sz val="11"/>
      <name val="Arial"/>
      <family val="2"/>
      <charset val="238"/>
      <scheme val="minor"/>
    </font>
    <font>
      <b/>
      <sz val="11"/>
      <color rgb="FFE53A2E"/>
      <name val="Arial"/>
      <family val="2"/>
      <charset val="238"/>
    </font>
    <font>
      <i/>
      <sz val="9"/>
      <name val="Arial"/>
      <family val="2"/>
      <charset val="238"/>
      <scheme val="minor"/>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inor"/>
    </font>
    <font>
      <b/>
      <sz val="17"/>
      <color rgb="FF153366"/>
      <name val="Arial"/>
      <family val="2"/>
      <charset val="238"/>
      <scheme val="minor"/>
    </font>
    <font>
      <sz val="16"/>
      <name val="Arial"/>
      <family val="2"/>
      <charset val="238"/>
    </font>
    <font>
      <b/>
      <sz val="24"/>
      <name val="Arial"/>
      <family val="2"/>
      <charset val="238"/>
    </font>
    <font>
      <b/>
      <sz val="24"/>
      <color rgb="FF1A3366"/>
      <name val="Arial"/>
      <family val="2"/>
      <charset val="238"/>
    </font>
    <font>
      <b/>
      <sz val="24"/>
      <color rgb="FFE53A2E"/>
      <name val="Arial"/>
      <family val="2"/>
      <charset val="238"/>
    </font>
    <font>
      <b/>
      <sz val="10"/>
      <color rgb="FF233060"/>
      <name val="Arial"/>
      <family val="2"/>
      <charset val="238"/>
      <scheme val="minor"/>
    </font>
    <font>
      <sz val="8"/>
      <color rgb="FFFF0000"/>
      <name val="Arial"/>
      <family val="2"/>
      <charset val="238"/>
    </font>
    <font>
      <sz val="11"/>
      <color theme="3"/>
      <name val="Arial"/>
      <family val="2"/>
      <charset val="238"/>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0"/>
        <bgColor indexed="64"/>
      </patternFill>
    </fill>
  </fills>
  <borders count="36">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72">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1" fillId="11" borderId="0" applyNumberFormat="0" applyBorder="0" applyAlignment="0" applyProtection="0"/>
    <xf numFmtId="0" fontId="12" fillId="12" borderId="1" applyNumberFormat="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7" borderId="0" applyNumberFormat="0" applyBorder="0" applyAlignment="0" applyProtection="0"/>
    <xf numFmtId="0" fontId="8" fillId="4" borderId="5" applyNumberFormat="0" applyFont="0" applyAlignment="0" applyProtection="0"/>
    <xf numFmtId="0" fontId="18" fillId="0" borderId="6" applyNumberFormat="0" applyFill="0" applyAlignment="0" applyProtection="0"/>
    <xf numFmtId="0" fontId="19" fillId="6" borderId="0" applyNumberFormat="0" applyBorder="0" applyAlignment="0" applyProtection="0"/>
    <xf numFmtId="0" fontId="18" fillId="0" borderId="0" applyNumberFormat="0" applyFill="0" applyBorder="0" applyAlignment="0" applyProtection="0"/>
    <xf numFmtId="0" fontId="20" fillId="7" borderId="7" applyNumberFormat="0" applyAlignment="0" applyProtection="0"/>
    <xf numFmtId="0" fontId="21" fillId="13" borderId="7" applyNumberFormat="0" applyAlignment="0" applyProtection="0"/>
    <xf numFmtId="0" fontId="22" fillId="13" borderId="8" applyNumberFormat="0" applyAlignment="0" applyProtection="0"/>
    <xf numFmtId="0" fontId="23" fillId="0" borderId="0" applyNumberFormat="0" applyFill="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27" fillId="0" borderId="0" applyFont="0" applyFill="0" applyBorder="0" applyAlignment="0" applyProtection="0"/>
    <xf numFmtId="0" fontId="51" fillId="0" borderId="0"/>
    <xf numFmtId="0" fontId="7" fillId="0" borderId="0"/>
    <xf numFmtId="9" fontId="7" fillId="0" borderId="0" applyFont="0" applyFill="0" applyBorder="0" applyAlignment="0" applyProtection="0"/>
    <xf numFmtId="0" fontId="54" fillId="0" borderId="0"/>
    <xf numFmtId="4" fontId="56" fillId="20" borderId="29" applyNumberFormat="0" applyProtection="0">
      <alignment horizontal="left" vertical="center" indent="1"/>
    </xf>
    <xf numFmtId="0" fontId="55" fillId="0" borderId="0" applyNumberFormat="0" applyFill="0" applyBorder="0" applyAlignment="0" applyProtection="0">
      <alignment vertical="top"/>
      <protection locked="0"/>
    </xf>
    <xf numFmtId="0" fontId="7" fillId="0" borderId="0"/>
    <xf numFmtId="0" fontId="6" fillId="0" borderId="0"/>
    <xf numFmtId="9" fontId="7" fillId="0" borderId="0" applyFont="0" applyFill="0" applyBorder="0" applyAlignment="0" applyProtection="0"/>
    <xf numFmtId="4" fontId="57" fillId="7" borderId="29" applyNumberFormat="0" applyProtection="0">
      <alignment vertical="center"/>
    </xf>
    <xf numFmtId="4" fontId="57" fillId="21" borderId="29" applyNumberFormat="0" applyProtection="0">
      <alignment horizontal="left" vertical="center" indent="1"/>
    </xf>
    <xf numFmtId="4" fontId="57" fillId="22" borderId="0" applyNumberFormat="0" applyProtection="0">
      <alignment horizontal="left" vertical="center" indent="1"/>
    </xf>
    <xf numFmtId="4" fontId="56" fillId="23" borderId="29" applyNumberFormat="0" applyProtection="0">
      <alignment horizontal="right" vertical="center"/>
    </xf>
    <xf numFmtId="0" fontId="7" fillId="0" borderId="0"/>
    <xf numFmtId="0" fontId="6" fillId="0" borderId="0"/>
    <xf numFmtId="0" fontId="7" fillId="0" borderId="0"/>
    <xf numFmtId="2" fontId="7" fillId="0" borderId="0" applyFont="0" applyFill="0" applyBorder="0" applyAlignment="0" applyProtection="0"/>
    <xf numFmtId="0" fontId="6" fillId="0" borderId="0"/>
    <xf numFmtId="0" fontId="7" fillId="0" borderId="0"/>
    <xf numFmtId="0" fontId="7" fillId="0" borderId="0"/>
    <xf numFmtId="4" fontId="59" fillId="21" borderId="29" applyNumberFormat="0" applyProtection="0">
      <alignment vertical="center"/>
    </xf>
    <xf numFmtId="0" fontId="57" fillId="21" borderId="29" applyNumberFormat="0" applyProtection="0">
      <alignment horizontal="left" vertical="top" indent="1"/>
    </xf>
    <xf numFmtId="4" fontId="56" fillId="8" borderId="29" applyNumberFormat="0" applyProtection="0">
      <alignment horizontal="right" vertical="center"/>
    </xf>
    <xf numFmtId="4" fontId="56" fillId="3" borderId="29" applyNumberFormat="0" applyProtection="0">
      <alignment horizontal="right" vertical="center"/>
    </xf>
    <xf numFmtId="4" fontId="56" fillId="17" borderId="29" applyNumberFormat="0" applyProtection="0">
      <alignment horizontal="right" vertical="center"/>
    </xf>
    <xf numFmtId="4" fontId="56" fillId="10" borderId="29" applyNumberFormat="0" applyProtection="0">
      <alignment horizontal="right" vertical="center"/>
    </xf>
    <xf numFmtId="4" fontId="56" fillId="24" borderId="29" applyNumberFormat="0" applyProtection="0">
      <alignment horizontal="right" vertical="center"/>
    </xf>
    <xf numFmtId="4" fontId="56" fillId="9" borderId="29" applyNumberFormat="0" applyProtection="0">
      <alignment horizontal="right" vertical="center"/>
    </xf>
    <xf numFmtId="4" fontId="56" fillId="25" borderId="29" applyNumberFormat="0" applyProtection="0">
      <alignment horizontal="right" vertical="center"/>
    </xf>
    <xf numFmtId="4" fontId="56" fillId="26" borderId="29" applyNumberFormat="0" applyProtection="0">
      <alignment horizontal="right" vertical="center"/>
    </xf>
    <xf numFmtId="4" fontId="56" fillId="27" borderId="29" applyNumberFormat="0" applyProtection="0">
      <alignment horizontal="right" vertical="center"/>
    </xf>
    <xf numFmtId="4" fontId="57" fillId="0" borderId="0" applyNumberFormat="0" applyProtection="0">
      <alignment horizontal="left" vertical="center" indent="1"/>
    </xf>
    <xf numFmtId="4" fontId="56" fillId="23" borderId="0" applyNumberFormat="0" applyProtection="0">
      <alignment horizontal="left" vertical="center" indent="1"/>
    </xf>
    <xf numFmtId="4" fontId="60" fillId="28" borderId="0" applyNumberFormat="0" applyProtection="0">
      <alignment horizontal="left" vertical="center" indent="1"/>
    </xf>
    <xf numFmtId="4" fontId="56" fillId="20" borderId="29" applyNumberFormat="0" applyProtection="0">
      <alignment horizontal="right" vertical="center"/>
    </xf>
    <xf numFmtId="4" fontId="61" fillId="23" borderId="0" applyNumberFormat="0" applyProtection="0">
      <alignment horizontal="left" vertical="center" indent="1"/>
    </xf>
    <xf numFmtId="4" fontId="61" fillId="22" borderId="0" applyNumberFormat="0" applyProtection="0">
      <alignment horizontal="left" vertical="center" indent="1"/>
    </xf>
    <xf numFmtId="0" fontId="7" fillId="28" borderId="29" applyNumberFormat="0" applyProtection="0">
      <alignment horizontal="left" vertical="center" indent="1"/>
    </xf>
    <xf numFmtId="0" fontId="7" fillId="28" borderId="29" applyNumberFormat="0" applyProtection="0">
      <alignment horizontal="left" vertical="top" indent="1"/>
    </xf>
    <xf numFmtId="0" fontId="7" fillId="22" borderId="29" applyNumberFormat="0" applyProtection="0">
      <alignment horizontal="left" vertical="center" indent="1"/>
    </xf>
    <xf numFmtId="0" fontId="7" fillId="22" borderId="29" applyNumberFormat="0" applyProtection="0">
      <alignment horizontal="left" vertical="top" indent="1"/>
    </xf>
    <xf numFmtId="0" fontId="7" fillId="29" borderId="29" applyNumberFormat="0" applyProtection="0">
      <alignment horizontal="left" vertical="center" indent="1"/>
    </xf>
    <xf numFmtId="0" fontId="7" fillId="29" borderId="29" applyNumberFormat="0" applyProtection="0">
      <alignment horizontal="left" vertical="top" indent="1"/>
    </xf>
    <xf numFmtId="0" fontId="7" fillId="30" borderId="29" applyNumberFormat="0" applyProtection="0">
      <alignment horizontal="left" vertical="center" indent="1"/>
    </xf>
    <xf numFmtId="0" fontId="7" fillId="30" borderId="29" applyNumberFormat="0" applyProtection="0">
      <alignment horizontal="left" vertical="top" indent="1"/>
    </xf>
    <xf numFmtId="4" fontId="56" fillId="31" borderId="29" applyNumberFormat="0" applyProtection="0">
      <alignment vertical="center"/>
    </xf>
    <xf numFmtId="4" fontId="62" fillId="31" borderId="29" applyNumberFormat="0" applyProtection="0">
      <alignment vertical="center"/>
    </xf>
    <xf numFmtId="4" fontId="56" fillId="31" borderId="29" applyNumberFormat="0" applyProtection="0">
      <alignment horizontal="left" vertical="center" indent="1"/>
    </xf>
    <xf numFmtId="0" fontId="56" fillId="31" borderId="29" applyNumberFormat="0" applyProtection="0">
      <alignment horizontal="left" vertical="top" indent="1"/>
    </xf>
    <xf numFmtId="4" fontId="62" fillId="23" borderId="29" applyNumberFormat="0" applyProtection="0">
      <alignment horizontal="right" vertical="center"/>
    </xf>
    <xf numFmtId="0" fontId="56" fillId="22" borderId="29" applyNumberFormat="0" applyProtection="0">
      <alignment horizontal="left" vertical="top" indent="1"/>
    </xf>
    <xf numFmtId="4" fontId="63" fillId="0" borderId="0" applyNumberFormat="0" applyProtection="0">
      <alignment horizontal="left" vertical="center" indent="1"/>
    </xf>
    <xf numFmtId="4" fontId="64" fillId="23" borderId="29" applyNumberFormat="0" applyProtection="0">
      <alignment horizontal="right" vertical="center"/>
    </xf>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9" fontId="7"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7" fillId="0" borderId="0"/>
    <xf numFmtId="0" fontId="6" fillId="0" borderId="0"/>
    <xf numFmtId="0" fontId="6" fillId="0" borderId="0"/>
    <xf numFmtId="0" fontId="6" fillId="0" borderId="0"/>
    <xf numFmtId="0" fontId="51" fillId="0" borderId="0"/>
    <xf numFmtId="0" fontId="51" fillId="32" borderId="30" applyNumberFormat="0" applyFont="0" applyFill="0" applyAlignment="0" applyProtection="0"/>
    <xf numFmtId="0" fontId="51" fillId="32" borderId="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3" fontId="51" fillId="32" borderId="0" applyFont="0" applyFill="0" applyBorder="0" applyAlignment="0" applyProtection="0"/>
    <xf numFmtId="0" fontId="65" fillId="32" borderId="0" applyNumberFormat="0" applyFont="0" applyFill="0" applyBorder="0" applyAlignment="0" applyProtection="0"/>
    <xf numFmtId="0" fontId="65" fillId="32" borderId="0" applyNumberFormat="0" applyFont="0" applyFill="0" applyBorder="0" applyAlignment="0" applyProtection="0"/>
    <xf numFmtId="168" fontId="51" fillId="32" borderId="0" applyFont="0" applyFill="0" applyBorder="0" applyAlignment="0" applyProtection="0"/>
    <xf numFmtId="0" fontId="58" fillId="0" borderId="0" applyNumberFormat="0" applyFill="0" applyBorder="0" applyAlignment="0" applyProtection="0"/>
    <xf numFmtId="2" fontId="51" fillId="32" borderId="0" applyFont="0" applyFill="0" applyBorder="0" applyAlignment="0" applyProtection="0"/>
    <xf numFmtId="0" fontId="66" fillId="32" borderId="0" applyNumberFormat="0" applyFill="0" applyBorder="0" applyAlignment="0" applyProtection="0"/>
    <xf numFmtId="0" fontId="67" fillId="32" borderId="0" applyNumberFormat="0" applyFill="0" applyBorder="0" applyAlignment="0" applyProtection="0"/>
    <xf numFmtId="0" fontId="6" fillId="0" borderId="0"/>
    <xf numFmtId="9" fontId="6" fillId="0" borderId="0" applyFont="0" applyFill="0" applyBorder="0" applyAlignment="0" applyProtection="0"/>
    <xf numFmtId="1" fontId="68" fillId="0" borderId="0">
      <alignment horizontal="left"/>
      <protection hidden="1"/>
    </xf>
    <xf numFmtId="1" fontId="69" fillId="0" borderId="0">
      <protection hidden="1"/>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7" fillId="0" borderId="0"/>
    <xf numFmtId="0" fontId="3" fillId="0" borderId="0"/>
    <xf numFmtId="0" fontId="2" fillId="0" borderId="0"/>
    <xf numFmtId="0" fontId="1" fillId="0" borderId="0"/>
  </cellStyleXfs>
  <cellXfs count="364">
    <xf numFmtId="0" fontId="0" fillId="0" borderId="0" xfId="0"/>
    <xf numFmtId="164" fontId="30" fillId="0" borderId="0" xfId="0" applyNumberFormat="1" applyFont="1" applyFill="1" applyBorder="1"/>
    <xf numFmtId="0" fontId="26" fillId="0" borderId="0" xfId="0" applyFont="1" applyFill="1" applyBorder="1"/>
    <xf numFmtId="0" fontId="33" fillId="0" borderId="0" xfId="0" applyFont="1" applyFill="1" applyBorder="1" applyAlignment="1">
      <alignment horizontal="right" vertical="top"/>
    </xf>
    <xf numFmtId="0" fontId="29" fillId="0" borderId="0" xfId="0" applyFont="1" applyFill="1" applyBorder="1"/>
    <xf numFmtId="164" fontId="28" fillId="0" borderId="12" xfId="0" applyNumberFormat="1" applyFont="1" applyFill="1" applyBorder="1"/>
    <xf numFmtId="0" fontId="30" fillId="0" borderId="0" xfId="0" applyFont="1" applyFill="1" applyBorder="1" applyAlignment="1">
      <alignment vertical="center"/>
    </xf>
    <xf numFmtId="0" fontId="28" fillId="0" borderId="0" xfId="0" applyFont="1" applyFill="1" applyBorder="1"/>
    <xf numFmtId="164" fontId="28" fillId="0" borderId="0" xfId="0" applyNumberFormat="1" applyFont="1" applyFill="1" applyBorder="1"/>
    <xf numFmtId="0" fontId="30" fillId="0" borderId="0" xfId="0" applyFont="1" applyFill="1" applyBorder="1" applyAlignment="1">
      <alignment horizontal="right"/>
    </xf>
    <xf numFmtId="0" fontId="32" fillId="0" borderId="0" xfId="0" applyFont="1" applyFill="1" applyBorder="1"/>
    <xf numFmtId="9" fontId="32" fillId="0" borderId="0" xfId="41" applyFont="1" applyFill="1" applyBorder="1"/>
    <xf numFmtId="164" fontId="28" fillId="0" borderId="9" xfId="0" applyNumberFormat="1" applyFont="1" applyFill="1" applyBorder="1"/>
    <xf numFmtId="0" fontId="28" fillId="19" borderId="9" xfId="0" applyFont="1" applyFill="1" applyBorder="1"/>
    <xf numFmtId="0" fontId="28" fillId="0" borderId="12" xfId="0" applyFont="1" applyFill="1" applyBorder="1" applyAlignment="1">
      <alignment horizontal="left" vertical="center" indent="1"/>
    </xf>
    <xf numFmtId="0" fontId="28" fillId="19" borderId="0" xfId="0" applyFont="1" applyFill="1" applyBorder="1"/>
    <xf numFmtId="0" fontId="28" fillId="0" borderId="0" xfId="0" applyFont="1" applyFill="1" applyBorder="1" applyAlignment="1">
      <alignment horizontal="left" indent="1"/>
    </xf>
    <xf numFmtId="0" fontId="28" fillId="0" borderId="0" xfId="0" applyFont="1" applyFill="1" applyBorder="1" applyAlignment="1">
      <alignment horizontal="left" vertical="center" indent="1"/>
    </xf>
    <xf numFmtId="164" fontId="28" fillId="0" borderId="13" xfId="0" applyNumberFormat="1" applyFont="1" applyFill="1" applyBorder="1"/>
    <xf numFmtId="164" fontId="28" fillId="0" borderId="13" xfId="0" applyNumberFormat="1" applyFont="1" applyFill="1" applyBorder="1" applyAlignment="1"/>
    <xf numFmtId="0" fontId="28" fillId="0" borderId="0" xfId="0" applyNumberFormat="1" applyFont="1" applyFill="1" applyBorder="1" applyAlignment="1"/>
    <xf numFmtId="164" fontId="28" fillId="0" borderId="11" xfId="0" applyNumberFormat="1" applyFont="1" applyFill="1" applyBorder="1" applyAlignment="1"/>
    <xf numFmtId="164" fontId="28" fillId="0" borderId="22" xfId="0" applyNumberFormat="1" applyFont="1" applyFill="1" applyBorder="1"/>
    <xf numFmtId="0" fontId="30" fillId="0" borderId="0" xfId="0" applyFont="1" applyFill="1" applyBorder="1"/>
    <xf numFmtId="164" fontId="28" fillId="0" borderId="24" xfId="0" applyNumberFormat="1" applyFont="1" applyFill="1" applyBorder="1"/>
    <xf numFmtId="164" fontId="32" fillId="0" borderId="0" xfId="0" applyNumberFormat="1" applyFont="1" applyFill="1" applyBorder="1"/>
    <xf numFmtId="0" fontId="28" fillId="0" borderId="21" xfId="0" applyFont="1" applyFill="1" applyBorder="1" applyAlignment="1">
      <alignment horizontal="left" vertical="center" indent="1"/>
    </xf>
    <xf numFmtId="0" fontId="28" fillId="19" borderId="0" xfId="0" applyFont="1" applyFill="1"/>
    <xf numFmtId="0" fontId="30" fillId="19" borderId="0" xfId="0" applyFont="1" applyFill="1" applyBorder="1" applyAlignment="1">
      <alignment horizontal="right"/>
    </xf>
    <xf numFmtId="0" fontId="28" fillId="0" borderId="13" xfId="0" applyFont="1" applyFill="1" applyBorder="1" applyAlignment="1">
      <alignment horizontal="left" vertical="center" indent="1"/>
    </xf>
    <xf numFmtId="0" fontId="28" fillId="0" borderId="11" xfId="0" applyFont="1" applyFill="1" applyBorder="1" applyAlignment="1">
      <alignment horizontal="left" vertical="center" indent="1"/>
    </xf>
    <xf numFmtId="0" fontId="30" fillId="19" borderId="17" xfId="0" applyFont="1" applyFill="1" applyBorder="1" applyAlignment="1">
      <alignment horizontal="center"/>
    </xf>
    <xf numFmtId="0" fontId="30" fillId="19" borderId="18" xfId="0" applyFont="1" applyFill="1" applyBorder="1" applyAlignment="1">
      <alignment horizontal="center"/>
    </xf>
    <xf numFmtId="164" fontId="30" fillId="18" borderId="24" xfId="0" applyNumberFormat="1" applyFont="1" applyFill="1" applyBorder="1"/>
    <xf numFmtId="164" fontId="30" fillId="18" borderId="9" xfId="0" applyNumberFormat="1" applyFont="1" applyFill="1" applyBorder="1"/>
    <xf numFmtId="0" fontId="28" fillId="0" borderId="10" xfId="0" applyFont="1" applyFill="1" applyBorder="1" applyAlignment="1">
      <alignment horizontal="left" vertical="center" indent="1"/>
    </xf>
    <xf numFmtId="0" fontId="28" fillId="19" borderId="0" xfId="0" applyFont="1" applyFill="1" applyBorder="1" applyAlignment="1">
      <alignment horizontal="right" vertical="center"/>
    </xf>
    <xf numFmtId="0" fontId="30" fillId="19" borderId="14" xfId="0" applyFont="1" applyFill="1" applyBorder="1" applyAlignment="1">
      <alignment horizontal="center"/>
    </xf>
    <xf numFmtId="0" fontId="28" fillId="0" borderId="0" xfId="0" applyFont="1" applyFill="1" applyBorder="1" applyAlignment="1">
      <alignment horizontal="left" vertical="center"/>
    </xf>
    <xf numFmtId="0" fontId="28" fillId="0" borderId="0" xfId="0" applyFont="1" applyFill="1" applyBorder="1" applyAlignment="1">
      <alignment horizontal="right"/>
    </xf>
    <xf numFmtId="164" fontId="30" fillId="0" borderId="0" xfId="0" applyNumberFormat="1" applyFont="1" applyFill="1" applyBorder="1" applyAlignment="1">
      <alignment horizontal="center"/>
    </xf>
    <xf numFmtId="167" fontId="28" fillId="0" borderId="0" xfId="41" applyNumberFormat="1" applyFont="1" applyFill="1" applyBorder="1"/>
    <xf numFmtId="167" fontId="28" fillId="0" borderId="13" xfId="0" applyNumberFormat="1" applyFont="1" applyFill="1" applyBorder="1" applyAlignment="1">
      <alignment vertical="center"/>
    </xf>
    <xf numFmtId="167" fontId="28" fillId="0" borderId="11" xfId="0" applyNumberFormat="1" applyFont="1" applyFill="1" applyBorder="1" applyAlignment="1">
      <alignment vertical="center"/>
    </xf>
    <xf numFmtId="167" fontId="28" fillId="0" borderId="0" xfId="0" applyNumberFormat="1" applyFont="1" applyFill="1" applyBorder="1"/>
    <xf numFmtId="167" fontId="28" fillId="18" borderId="13" xfId="41" applyNumberFormat="1" applyFont="1" applyFill="1" applyBorder="1" applyAlignment="1"/>
    <xf numFmtId="167" fontId="28" fillId="18" borderId="13" xfId="0" applyNumberFormat="1" applyFont="1" applyFill="1" applyBorder="1" applyAlignment="1">
      <alignment vertical="center"/>
    </xf>
    <xf numFmtId="0" fontId="28" fillId="19" borderId="15" xfId="0" applyFont="1" applyFill="1" applyBorder="1"/>
    <xf numFmtId="0" fontId="30" fillId="19" borderId="18" xfId="0" applyFont="1" applyFill="1" applyBorder="1" applyAlignment="1">
      <alignment horizontal="center"/>
    </xf>
    <xf numFmtId="0" fontId="30" fillId="19" borderId="0" xfId="0" applyFont="1" applyFill="1" applyBorder="1" applyAlignment="1">
      <alignment horizontal="right"/>
    </xf>
    <xf numFmtId="0" fontId="32" fillId="0" borderId="0" xfId="41" applyNumberFormat="1" applyFont="1" applyFill="1" applyBorder="1"/>
    <xf numFmtId="0" fontId="31" fillId="0" borderId="0" xfId="0" applyFont="1" applyFill="1" applyBorder="1" applyAlignment="1">
      <alignment horizontal="right"/>
    </xf>
    <xf numFmtId="0" fontId="32" fillId="0" borderId="0" xfId="0" applyFont="1" applyFill="1" applyBorder="1" applyAlignment="1">
      <alignment horizontal="right"/>
    </xf>
    <xf numFmtId="0" fontId="31" fillId="0" borderId="0" xfId="0" applyFont="1" applyFill="1" applyBorder="1" applyAlignment="1">
      <alignment horizontal="center"/>
    </xf>
    <xf numFmtId="164" fontId="31" fillId="0" borderId="0" xfId="0" applyNumberFormat="1" applyFont="1" applyFill="1" applyBorder="1" applyAlignment="1">
      <alignment horizontal="center"/>
    </xf>
    <xf numFmtId="164" fontId="31" fillId="0" borderId="0" xfId="0" applyNumberFormat="1" applyFont="1" applyFill="1" applyBorder="1"/>
    <xf numFmtId="164" fontId="28" fillId="0" borderId="23" xfId="0" applyNumberFormat="1" applyFont="1" applyFill="1" applyBorder="1" applyAlignment="1">
      <alignment vertical="center"/>
    </xf>
    <xf numFmtId="164" fontId="28" fillId="0" borderId="25" xfId="0" applyNumberFormat="1" applyFont="1" applyFill="1" applyBorder="1" applyAlignment="1">
      <alignment vertical="center"/>
    </xf>
    <xf numFmtId="0" fontId="30" fillId="0" borderId="0" xfId="0" applyFont="1" applyFill="1" applyBorder="1" applyAlignment="1">
      <alignment horizontal="center"/>
    </xf>
    <xf numFmtId="0" fontId="28" fillId="0" borderId="0" xfId="0" applyFont="1" applyFill="1" applyBorder="1" applyAlignment="1">
      <alignment vertical="center" wrapText="1"/>
    </xf>
    <xf numFmtId="0" fontId="32" fillId="0" borderId="0" xfId="41" applyNumberFormat="1" applyFont="1" applyFill="1" applyBorder="1" applyAlignment="1"/>
    <xf numFmtId="0" fontId="28" fillId="0" borderId="0" xfId="0" applyNumberFormat="1" applyFont="1" applyFill="1" applyBorder="1" applyAlignment="1">
      <alignment wrapText="1"/>
    </xf>
    <xf numFmtId="0" fontId="30" fillId="19" borderId="9" xfId="0" applyFont="1" applyFill="1" applyBorder="1" applyAlignment="1">
      <alignment horizontal="center"/>
    </xf>
    <xf numFmtId="0" fontId="30" fillId="19" borderId="19" xfId="0" applyFont="1" applyFill="1" applyBorder="1" applyAlignment="1">
      <alignment horizontal="center"/>
    </xf>
    <xf numFmtId="0" fontId="28" fillId="0" borderId="0" xfId="0" applyFont="1" applyFill="1" applyBorder="1" applyAlignment="1"/>
    <xf numFmtId="49" fontId="43" fillId="0" borderId="0" xfId="0" applyNumberFormat="1" applyFont="1" applyFill="1" applyBorder="1" applyAlignment="1">
      <alignment horizontal="right"/>
    </xf>
    <xf numFmtId="0" fontId="25" fillId="0" borderId="0" xfId="0" applyFont="1" applyFill="1"/>
    <xf numFmtId="0" fontId="38" fillId="0" borderId="0" xfId="0" applyFont="1" applyFill="1" applyBorder="1"/>
    <xf numFmtId="164" fontId="38" fillId="0" borderId="0" xfId="0" applyNumberFormat="1" applyFont="1" applyFill="1" applyBorder="1"/>
    <xf numFmtId="165" fontId="28" fillId="0" borderId="0" xfId="0" applyNumberFormat="1" applyFont="1" applyFill="1" applyBorder="1" applyAlignment="1">
      <alignment horizontal="right"/>
    </xf>
    <xf numFmtId="0" fontId="26" fillId="0" borderId="0" xfId="0" applyNumberFormat="1" applyFont="1" applyFill="1" applyBorder="1"/>
    <xf numFmtId="0" fontId="33" fillId="0" borderId="0" xfId="0" applyFont="1" applyFill="1" applyBorder="1" applyAlignment="1">
      <alignment vertical="top"/>
    </xf>
    <xf numFmtId="0" fontId="46" fillId="0" borderId="0" xfId="0" applyFont="1" applyFill="1" applyBorder="1"/>
    <xf numFmtId="0" fontId="49" fillId="0" borderId="0" xfId="0" applyFont="1" applyFill="1" applyBorder="1"/>
    <xf numFmtId="0" fontId="28" fillId="0" borderId="0" xfId="0" applyFont="1" applyFill="1"/>
    <xf numFmtId="0" fontId="29" fillId="0" borderId="0" xfId="0" applyFont="1" applyFill="1"/>
    <xf numFmtId="0" fontId="48" fillId="0" borderId="0" xfId="0" applyFont="1" applyFill="1"/>
    <xf numFmtId="0" fontId="24" fillId="0" borderId="0" xfId="0" applyFont="1" applyFill="1"/>
    <xf numFmtId="164" fontId="28" fillId="0" borderId="0" xfId="0" applyNumberFormat="1" applyFont="1" applyFill="1"/>
    <xf numFmtId="0" fontId="25" fillId="0" borderId="0" xfId="0" applyFont="1" applyFill="1" applyAlignment="1"/>
    <xf numFmtId="0" fontId="28" fillId="0" borderId="0" xfId="0" applyFont="1" applyFill="1" applyAlignment="1">
      <alignment horizontal="right"/>
    </xf>
    <xf numFmtId="0" fontId="26" fillId="0" borderId="0" xfId="0" applyFont="1" applyFill="1"/>
    <xf numFmtId="0" fontId="47" fillId="0" borderId="0" xfId="0" applyFont="1" applyFill="1"/>
    <xf numFmtId="0" fontId="30" fillId="0" borderId="0" xfId="0" applyFont="1" applyFill="1"/>
    <xf numFmtId="0" fontId="45" fillId="0" borderId="0" xfId="0" applyFont="1" applyFill="1"/>
    <xf numFmtId="0" fontId="44" fillId="0" borderId="0" xfId="0" applyFont="1" applyFill="1" applyAlignment="1"/>
    <xf numFmtId="0" fontId="45" fillId="0" borderId="0" xfId="0" applyFont="1" applyFill="1" applyBorder="1"/>
    <xf numFmtId="0" fontId="45" fillId="0" borderId="0" xfId="0" applyFont="1" applyFill="1" applyAlignment="1">
      <alignment vertical="top"/>
    </xf>
    <xf numFmtId="0" fontId="45" fillId="0" borderId="0" xfId="0" applyFont="1" applyFill="1" applyAlignment="1"/>
    <xf numFmtId="0" fontId="42" fillId="0" borderId="0" xfId="0" applyFont="1" applyFill="1"/>
    <xf numFmtId="0" fontId="43" fillId="0" borderId="0" xfId="0" applyFont="1" applyFill="1" applyAlignment="1">
      <alignment horizontal="right"/>
    </xf>
    <xf numFmtId="164" fontId="28" fillId="0" borderId="23" xfId="0" applyNumberFormat="1" applyFont="1" applyFill="1" applyBorder="1"/>
    <xf numFmtId="167" fontId="28" fillId="0" borderId="13" xfId="41" applyNumberFormat="1" applyFont="1" applyFill="1" applyBorder="1" applyAlignment="1"/>
    <xf numFmtId="164" fontId="32" fillId="0" borderId="0" xfId="0" applyNumberFormat="1" applyFont="1" applyFill="1"/>
    <xf numFmtId="167" fontId="28" fillId="0" borderId="13" xfId="41" applyNumberFormat="1" applyFont="1" applyFill="1" applyBorder="1"/>
    <xf numFmtId="167" fontId="28" fillId="0" borderId="11" xfId="41" applyNumberFormat="1" applyFont="1" applyFill="1" applyBorder="1" applyAlignment="1"/>
    <xf numFmtId="167" fontId="28" fillId="0" borderId="11" xfId="41" applyNumberFormat="1" applyFont="1" applyFill="1" applyBorder="1"/>
    <xf numFmtId="167" fontId="28" fillId="0" borderId="12" xfId="41" applyNumberFormat="1" applyFont="1" applyFill="1" applyBorder="1"/>
    <xf numFmtId="166" fontId="28" fillId="0" borderId="0" xfId="0" applyNumberFormat="1" applyFont="1" applyFill="1" applyBorder="1"/>
    <xf numFmtId="0" fontId="33" fillId="0" borderId="0" xfId="0" applyFont="1" applyFill="1" applyAlignment="1">
      <alignment horizontal="right"/>
    </xf>
    <xf numFmtId="0" fontId="35" fillId="0" borderId="0" xfId="0" applyFont="1" applyFill="1" applyAlignment="1">
      <alignment horizontal="right"/>
    </xf>
    <xf numFmtId="166" fontId="32" fillId="0" borderId="0" xfId="0" applyNumberFormat="1" applyFont="1" applyFill="1" applyBorder="1"/>
    <xf numFmtId="167" fontId="32" fillId="0" borderId="0" xfId="41" applyNumberFormat="1" applyFont="1" applyFill="1" applyBorder="1"/>
    <xf numFmtId="0" fontId="32" fillId="0" borderId="0" xfId="0" applyFont="1" applyFill="1"/>
    <xf numFmtId="167" fontId="32" fillId="0" borderId="0" xfId="41" applyNumberFormat="1" applyFont="1" applyFill="1"/>
    <xf numFmtId="167" fontId="32" fillId="0" borderId="0" xfId="0" applyNumberFormat="1" applyFont="1" applyFill="1"/>
    <xf numFmtId="0" fontId="28" fillId="0" borderId="0" xfId="0" applyNumberFormat="1" applyFont="1" applyFill="1" applyAlignment="1"/>
    <xf numFmtId="0" fontId="32" fillId="0" borderId="0" xfId="41" applyNumberFormat="1" applyFont="1" applyFill="1" applyAlignment="1"/>
    <xf numFmtId="0" fontId="32" fillId="0" borderId="0" xfId="0" applyNumberFormat="1" applyFont="1" applyFill="1" applyAlignment="1"/>
    <xf numFmtId="0" fontId="32" fillId="0" borderId="0" xfId="0" applyNumberFormat="1" applyFont="1" applyFill="1" applyBorder="1" applyAlignment="1"/>
    <xf numFmtId="0" fontId="28" fillId="0" borderId="0" xfId="0" applyFont="1" applyFill="1" applyBorder="1" applyAlignment="1"/>
    <xf numFmtId="0" fontId="32" fillId="0" borderId="0" xfId="0" applyNumberFormat="1" applyFont="1" applyFill="1" applyBorder="1"/>
    <xf numFmtId="0" fontId="50" fillId="0" borderId="0" xfId="0" applyFont="1" applyFill="1"/>
    <xf numFmtId="164" fontId="50" fillId="0" borderId="0" xfId="0" applyNumberFormat="1" applyFont="1" applyFill="1"/>
    <xf numFmtId="9" fontId="32" fillId="0" borderId="0" xfId="41" applyFont="1" applyFill="1"/>
    <xf numFmtId="0" fontId="31" fillId="0" borderId="0" xfId="42" applyFont="1" applyFill="1" applyBorder="1" applyAlignment="1">
      <alignment horizontal="right"/>
    </xf>
    <xf numFmtId="167" fontId="32" fillId="0" borderId="0" xfId="0" applyNumberFormat="1" applyFont="1" applyFill="1" applyBorder="1"/>
    <xf numFmtId="0" fontId="52" fillId="0" borderId="0" xfId="0" applyFont="1" applyFill="1"/>
    <xf numFmtId="9" fontId="25" fillId="0" borderId="0" xfId="41" applyFont="1" applyFill="1"/>
    <xf numFmtId="0" fontId="32" fillId="0" borderId="0" xfId="0" applyFont="1" applyFill="1" applyBorder="1" applyAlignment="1">
      <alignment horizontal="left" indent="1"/>
    </xf>
    <xf numFmtId="164" fontId="30" fillId="0" borderId="0" xfId="0" applyNumberFormat="1" applyFont="1" applyFill="1"/>
    <xf numFmtId="167" fontId="25" fillId="0" borderId="0" xfId="41" applyNumberFormat="1" applyFont="1" applyFill="1"/>
    <xf numFmtId="9" fontId="25" fillId="0" borderId="0" xfId="41" applyFont="1" applyFill="1" applyAlignment="1"/>
    <xf numFmtId="9" fontId="28" fillId="0" borderId="0" xfId="41" applyFont="1" applyFill="1" applyBorder="1"/>
    <xf numFmtId="0" fontId="25" fillId="0" borderId="0" xfId="0" applyFont="1" applyFill="1" applyAlignment="1">
      <alignment horizontal="center"/>
    </xf>
    <xf numFmtId="0" fontId="30" fillId="0" borderId="0" xfId="0" applyFont="1" applyFill="1" applyBorder="1" applyAlignment="1">
      <alignment horizontal="right"/>
    </xf>
    <xf numFmtId="0" fontId="30" fillId="0" borderId="0" xfId="0" applyFont="1" applyFill="1" applyBorder="1" applyAlignment="1">
      <alignment horizontal="right"/>
    </xf>
    <xf numFmtId="0" fontId="30" fillId="0" borderId="0" xfId="0" applyFont="1" applyFill="1" applyBorder="1" applyAlignment="1"/>
    <xf numFmtId="167" fontId="28" fillId="0" borderId="0" xfId="41" applyNumberFormat="1" applyFont="1" applyFill="1"/>
    <xf numFmtId="164" fontId="25" fillId="0" borderId="0" xfId="0" applyNumberFormat="1" applyFont="1" applyFill="1"/>
    <xf numFmtId="0" fontId="25" fillId="0" borderId="0" xfId="0" applyFont="1" applyFill="1" applyBorder="1"/>
    <xf numFmtId="167" fontId="28" fillId="0" borderId="0" xfId="41" applyNumberFormat="1" applyFont="1" applyFill="1" applyBorder="1" applyAlignment="1"/>
    <xf numFmtId="0" fontId="28" fillId="0" borderId="0" xfId="0" applyFont="1" applyFill="1" applyBorder="1"/>
    <xf numFmtId="0" fontId="25" fillId="0" borderId="0" xfId="0" applyFont="1" applyFill="1"/>
    <xf numFmtId="0" fontId="46" fillId="0" borderId="0" xfId="0" applyFont="1" applyFill="1" applyBorder="1"/>
    <xf numFmtId="0" fontId="25" fillId="0" borderId="0" xfId="0" applyFont="1" applyFill="1" applyAlignment="1"/>
    <xf numFmtId="0" fontId="26" fillId="0" borderId="0" xfId="0" applyFont="1"/>
    <xf numFmtId="0" fontId="30" fillId="0" borderId="0" xfId="0" applyFont="1" applyFill="1" applyBorder="1" applyAlignment="1">
      <alignment horizontal="center" vertical="center" wrapText="1"/>
    </xf>
    <xf numFmtId="164" fontId="52" fillId="0" borderId="0" xfId="0" applyNumberFormat="1" applyFont="1" applyFill="1"/>
    <xf numFmtId="164" fontId="70" fillId="0" borderId="0" xfId="0" applyNumberFormat="1" applyFont="1" applyFill="1"/>
    <xf numFmtId="164" fontId="71" fillId="0" borderId="0" xfId="0" applyNumberFormat="1" applyFont="1" applyFill="1" applyBorder="1"/>
    <xf numFmtId="9" fontId="71" fillId="0" borderId="0" xfId="41" applyFont="1" applyFill="1" applyBorder="1"/>
    <xf numFmtId="9" fontId="70" fillId="0" borderId="0" xfId="41" applyFont="1" applyFill="1"/>
    <xf numFmtId="9" fontId="52" fillId="0" borderId="0" xfId="41" applyFont="1" applyFill="1"/>
    <xf numFmtId="10" fontId="25" fillId="0" borderId="0" xfId="41" applyNumberFormat="1" applyFont="1" applyFill="1"/>
    <xf numFmtId="9" fontId="30" fillId="0" borderId="0" xfId="41" applyFont="1" applyFill="1" applyBorder="1"/>
    <xf numFmtId="0" fontId="72" fillId="0" borderId="0" xfId="0" applyFont="1" applyFill="1"/>
    <xf numFmtId="0" fontId="32" fillId="33" borderId="0" xfId="0" applyFont="1" applyFill="1"/>
    <xf numFmtId="0" fontId="39" fillId="0" borderId="0" xfId="0" applyFont="1" applyFill="1"/>
    <xf numFmtId="0" fontId="47" fillId="0" borderId="0" xfId="0" applyFont="1" applyFill="1" applyBorder="1"/>
    <xf numFmtId="0" fontId="26" fillId="0" borderId="0" xfId="43" applyFont="1" applyFill="1"/>
    <xf numFmtId="49" fontId="26" fillId="0" borderId="0" xfId="43" applyNumberFormat="1" applyFont="1" applyFill="1" applyAlignment="1">
      <alignment horizontal="right" vertical="center"/>
    </xf>
    <xf numFmtId="0" fontId="73" fillId="0" borderId="0" xfId="43" applyFont="1" applyFill="1"/>
    <xf numFmtId="0" fontId="28" fillId="0" borderId="0" xfId="43" applyFont="1" applyFill="1"/>
    <xf numFmtId="0" fontId="44" fillId="0" borderId="0" xfId="0" applyFont="1" applyFill="1"/>
    <xf numFmtId="0" fontId="45" fillId="0" borderId="0" xfId="0" applyFont="1" applyAlignment="1">
      <alignment vertical="top" wrapText="1"/>
    </xf>
    <xf numFmtId="0" fontId="44" fillId="0" borderId="0" xfId="0" applyFont="1" applyFill="1" applyAlignment="1">
      <alignment vertical="top"/>
    </xf>
    <xf numFmtId="169" fontId="0" fillId="0" borderId="0" xfId="0" applyNumberFormat="1"/>
    <xf numFmtId="166" fontId="0" fillId="0" borderId="0" xfId="0" applyNumberFormat="1"/>
    <xf numFmtId="9" fontId="25" fillId="0" borderId="0" xfId="41" applyNumberFormat="1" applyFont="1" applyFill="1"/>
    <xf numFmtId="9" fontId="28" fillId="0" borderId="0" xfId="41" applyNumberFormat="1" applyFont="1" applyFill="1" applyBorder="1" applyAlignment="1"/>
    <xf numFmtId="0" fontId="28" fillId="0" borderId="0" xfId="150" applyFont="1" applyFill="1" applyBorder="1"/>
    <xf numFmtId="0" fontId="28" fillId="0" borderId="0" xfId="150" applyFont="1" applyFill="1"/>
    <xf numFmtId="0" fontId="28" fillId="0" borderId="0" xfId="150" applyFont="1" applyFill="1" applyAlignment="1"/>
    <xf numFmtId="164" fontId="28" fillId="0" borderId="0" xfId="150" applyNumberFormat="1" applyFont="1" applyFill="1"/>
    <xf numFmtId="1" fontId="25" fillId="0" borderId="0" xfId="41" applyNumberFormat="1" applyFont="1" applyFill="1"/>
    <xf numFmtId="0" fontId="33" fillId="0" borderId="0" xfId="0" applyFont="1" applyFill="1" applyBorder="1" applyAlignment="1">
      <alignment horizontal="right"/>
    </xf>
    <xf numFmtId="0" fontId="24" fillId="0" borderId="0" xfId="0" applyFont="1"/>
    <xf numFmtId="0" fontId="30" fillId="33" borderId="31" xfId="0" applyFont="1" applyFill="1" applyBorder="1" applyAlignment="1">
      <alignment horizontal="center" vertical="center"/>
    </xf>
    <xf numFmtId="0" fontId="28" fillId="33" borderId="31" xfId="0" applyFont="1" applyFill="1" applyBorder="1" applyAlignment="1">
      <alignment horizontal="left" indent="1"/>
    </xf>
    <xf numFmtId="0" fontId="30" fillId="33" borderId="31" xfId="0" applyFont="1" applyFill="1" applyBorder="1" applyAlignment="1">
      <alignment vertical="center" wrapText="1"/>
    </xf>
    <xf numFmtId="0" fontId="30" fillId="33" borderId="31" xfId="0" applyFont="1" applyFill="1" applyBorder="1" applyAlignment="1">
      <alignment vertical="center"/>
    </xf>
    <xf numFmtId="0" fontId="28" fillId="33" borderId="31" xfId="0" applyFont="1" applyFill="1" applyBorder="1" applyAlignment="1">
      <alignment horizontal="left" wrapText="1" indent="1"/>
    </xf>
    <xf numFmtId="0" fontId="28" fillId="33" borderId="31" xfId="0" applyFont="1" applyFill="1" applyBorder="1" applyAlignment="1">
      <alignment horizontal="left" vertical="center" indent="1"/>
    </xf>
    <xf numFmtId="0" fontId="30" fillId="33" borderId="31" xfId="0" applyFont="1" applyFill="1" applyBorder="1" applyAlignment="1">
      <alignment horizontal="right"/>
    </xf>
    <xf numFmtId="0" fontId="30" fillId="33" borderId="32" xfId="0" applyFont="1" applyFill="1" applyBorder="1" applyAlignment="1">
      <alignment vertical="center" wrapText="1"/>
    </xf>
    <xf numFmtId="0" fontId="28" fillId="33" borderId="32" xfId="0" applyFont="1" applyFill="1" applyBorder="1"/>
    <xf numFmtId="0" fontId="28" fillId="33" borderId="0" xfId="0" applyFont="1" applyFill="1" applyBorder="1"/>
    <xf numFmtId="0" fontId="30" fillId="33" borderId="31" xfId="150" applyFont="1" applyFill="1" applyBorder="1"/>
    <xf numFmtId="0" fontId="30" fillId="33" borderId="31" xfId="150" applyFont="1" applyFill="1" applyBorder="1" applyAlignment="1">
      <alignment horizontal="left" vertical="center" wrapText="1"/>
    </xf>
    <xf numFmtId="0" fontId="77" fillId="0" borderId="0" xfId="43" applyFont="1" applyFill="1" applyAlignment="1">
      <alignment horizontal="left" vertical="top"/>
    </xf>
    <xf numFmtId="0" fontId="77" fillId="0" borderId="0" xfId="0" applyFont="1" applyFill="1" applyAlignment="1">
      <alignment horizontal="left" vertical="top"/>
    </xf>
    <xf numFmtId="0" fontId="77" fillId="0" borderId="0" xfId="0" applyFont="1" applyFill="1" applyBorder="1"/>
    <xf numFmtId="0" fontId="77" fillId="0" borderId="0" xfId="43" applyFont="1" applyFill="1" applyBorder="1"/>
    <xf numFmtId="0" fontId="77" fillId="0" borderId="0" xfId="43" applyFont="1" applyFill="1"/>
    <xf numFmtId="0" fontId="79" fillId="0" borderId="0" xfId="0" applyFont="1" applyFill="1" applyBorder="1"/>
    <xf numFmtId="0" fontId="30" fillId="33" borderId="31" xfId="0" applyFont="1" applyFill="1" applyBorder="1" applyAlignment="1">
      <alignment horizontal="right" vertical="center"/>
    </xf>
    <xf numFmtId="0" fontId="81" fillId="0" borderId="0" xfId="0" applyFont="1" applyFill="1"/>
    <xf numFmtId="0" fontId="81" fillId="0" borderId="0" xfId="0" applyFont="1" applyFill="1" applyAlignment="1">
      <alignment horizontal="right"/>
    </xf>
    <xf numFmtId="0" fontId="76" fillId="0" borderId="0" xfId="0" applyFont="1" applyFill="1"/>
    <xf numFmtId="0" fontId="80" fillId="0" borderId="0" xfId="43" applyFont="1" applyFill="1" applyBorder="1"/>
    <xf numFmtId="0" fontId="80" fillId="0" borderId="0" xfId="43" applyFont="1" applyFill="1" applyBorder="1" applyAlignment="1">
      <alignment horizontal="left" vertical="center" indent="1"/>
    </xf>
    <xf numFmtId="0" fontId="83" fillId="0" borderId="0" xfId="0" applyFont="1" applyFill="1"/>
    <xf numFmtId="0" fontId="82" fillId="0" borderId="0" xfId="0" applyFont="1" applyFill="1"/>
    <xf numFmtId="49" fontId="80" fillId="0" borderId="0" xfId="43" applyNumberFormat="1" applyFont="1" applyFill="1" applyBorder="1" applyAlignment="1">
      <alignment horizontal="left" vertical="center"/>
    </xf>
    <xf numFmtId="0" fontId="80" fillId="0" borderId="0" xfId="43" applyFont="1" applyFill="1" applyBorder="1" applyAlignment="1">
      <alignment horizontal="left" vertical="center"/>
    </xf>
    <xf numFmtId="0" fontId="80" fillId="0" borderId="0" xfId="43" applyFont="1" applyFill="1" applyBorder="1" applyAlignment="1">
      <alignment horizontal="right" vertical="center"/>
    </xf>
    <xf numFmtId="164" fontId="28" fillId="33" borderId="31" xfId="0" applyNumberFormat="1" applyFont="1" applyFill="1" applyBorder="1" applyAlignment="1">
      <alignment horizontal="right" vertical="top"/>
    </xf>
    <xf numFmtId="0" fontId="29" fillId="0" borderId="0" xfId="0" applyFont="1" applyFill="1" applyBorder="1" applyAlignment="1">
      <alignment vertical="top"/>
    </xf>
    <xf numFmtId="0" fontId="28" fillId="0" borderId="0" xfId="0" applyFont="1" applyFill="1" applyBorder="1" applyAlignment="1">
      <alignment vertical="top"/>
    </xf>
    <xf numFmtId="164" fontId="30" fillId="33" borderId="31" xfId="0" applyNumberFormat="1" applyFont="1" applyFill="1" applyBorder="1" applyAlignment="1">
      <alignment horizontal="right" vertical="top"/>
    </xf>
    <xf numFmtId="0" fontId="30" fillId="33" borderId="31" xfId="0" applyFont="1" applyFill="1" applyBorder="1" applyAlignment="1">
      <alignment horizontal="right" vertical="top"/>
    </xf>
    <xf numFmtId="0" fontId="30" fillId="33" borderId="32" xfId="0" applyFont="1" applyFill="1" applyBorder="1" applyAlignment="1">
      <alignment horizontal="right" vertical="top"/>
    </xf>
    <xf numFmtId="164" fontId="30" fillId="33" borderId="31" xfId="0" applyNumberFormat="1" applyFont="1" applyFill="1" applyBorder="1" applyAlignment="1">
      <alignment vertical="top"/>
    </xf>
    <xf numFmtId="164" fontId="28" fillId="33" borderId="31" xfId="0" applyNumberFormat="1" applyFont="1" applyFill="1" applyBorder="1" applyAlignment="1">
      <alignment vertical="top"/>
    </xf>
    <xf numFmtId="0" fontId="30" fillId="33" borderId="31" xfId="42" applyFont="1" applyFill="1" applyBorder="1" applyAlignment="1">
      <alignment horizontal="right" vertical="top"/>
    </xf>
    <xf numFmtId="0" fontId="28" fillId="33" borderId="31" xfId="0" applyFont="1" applyFill="1" applyBorder="1" applyAlignment="1">
      <alignment horizontal="left" vertical="top"/>
    </xf>
    <xf numFmtId="0" fontId="30" fillId="33" borderId="32" xfId="0" applyFont="1" applyFill="1" applyBorder="1" applyAlignment="1">
      <alignment horizontal="right" vertical="center"/>
    </xf>
    <xf numFmtId="0" fontId="29" fillId="0" borderId="0" xfId="0" applyFont="1" applyFill="1" applyBorder="1" applyAlignment="1"/>
    <xf numFmtId="0" fontId="29" fillId="0" borderId="0" xfId="0" applyFont="1" applyFill="1" applyBorder="1" applyAlignment="1">
      <alignment horizontal="left" vertical="top"/>
    </xf>
    <xf numFmtId="167" fontId="30" fillId="33" borderId="31" xfId="41" applyNumberFormat="1" applyFont="1" applyFill="1" applyBorder="1" applyAlignment="1">
      <alignment vertical="top"/>
    </xf>
    <xf numFmtId="167" fontId="30" fillId="33" borderId="31" xfId="0" applyNumberFormat="1" applyFont="1" applyFill="1" applyBorder="1" applyAlignment="1">
      <alignment vertical="top"/>
    </xf>
    <xf numFmtId="167" fontId="28" fillId="33" borderId="31" xfId="0" applyNumberFormat="1" applyFont="1" applyFill="1" applyBorder="1" applyAlignment="1">
      <alignment vertical="top"/>
    </xf>
    <xf numFmtId="167" fontId="30" fillId="33" borderId="31" xfId="41" applyNumberFormat="1" applyFont="1" applyFill="1" applyBorder="1" applyAlignment="1">
      <alignment horizontal="right" vertical="top"/>
    </xf>
    <xf numFmtId="167" fontId="30" fillId="33" borderId="31" xfId="0" applyNumberFormat="1" applyFont="1" applyFill="1" applyBorder="1" applyAlignment="1">
      <alignment horizontal="right" vertical="top"/>
    </xf>
    <xf numFmtId="167" fontId="28" fillId="33" borderId="31" xfId="0" applyNumberFormat="1" applyFont="1" applyFill="1" applyBorder="1" applyAlignment="1">
      <alignment horizontal="right" vertical="top"/>
    </xf>
    <xf numFmtId="164" fontId="34" fillId="33" borderId="31" xfId="0" applyNumberFormat="1" applyFont="1" applyFill="1" applyBorder="1" applyAlignment="1" applyProtection="1">
      <alignment horizontal="right" vertical="top"/>
    </xf>
    <xf numFmtId="0" fontId="30" fillId="33" borderId="31" xfId="0" applyFont="1" applyFill="1" applyBorder="1" applyAlignment="1">
      <alignment horizontal="right" wrapText="1"/>
    </xf>
    <xf numFmtId="0" fontId="30" fillId="33" borderId="33" xfId="0" applyFont="1" applyFill="1" applyBorder="1" applyAlignment="1">
      <alignment horizontal="right" vertical="center"/>
    </xf>
    <xf numFmtId="0" fontId="30" fillId="33" borderId="33" xfId="0" applyFont="1" applyFill="1" applyBorder="1" applyAlignment="1">
      <alignment horizontal="right" vertical="top"/>
    </xf>
    <xf numFmtId="0" fontId="7" fillId="0" borderId="0" xfId="0" applyFont="1"/>
    <xf numFmtId="0" fontId="86" fillId="0" borderId="0" xfId="0" applyFont="1" applyFill="1"/>
    <xf numFmtId="0" fontId="29" fillId="0" borderId="0" xfId="150" applyFont="1" applyFill="1"/>
    <xf numFmtId="0" fontId="30" fillId="0" borderId="0" xfId="0" applyFont="1" applyFill="1" applyAlignment="1"/>
    <xf numFmtId="0" fontId="39" fillId="0" borderId="0" xfId="0" applyFont="1" applyFill="1" applyAlignment="1">
      <alignment horizontal="left" vertical="center"/>
    </xf>
    <xf numFmtId="0" fontId="26" fillId="0" borderId="0" xfId="0" applyFont="1" applyFill="1" applyAlignment="1">
      <alignment horizontal="right"/>
    </xf>
    <xf numFmtId="0" fontId="39" fillId="0" borderId="0" xfId="0" applyFont="1" applyFill="1" applyAlignment="1"/>
    <xf numFmtId="0" fontId="77" fillId="0" borderId="0" xfId="43" applyFont="1"/>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0" fillId="33" borderId="31" xfId="0" applyFont="1" applyFill="1" applyBorder="1" applyAlignment="1">
      <alignment horizontal="left" vertical="top"/>
    </xf>
    <xf numFmtId="0" fontId="30" fillId="33" borderId="31" xfId="0" applyFont="1" applyFill="1" applyBorder="1" applyAlignment="1">
      <alignment horizontal="right" vertical="top"/>
    </xf>
    <xf numFmtId="0" fontId="30" fillId="33" borderId="31" xfId="0" applyFont="1" applyFill="1" applyBorder="1" applyAlignment="1">
      <alignment horizontal="right" vertical="top" wrapText="1"/>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0" fontId="87" fillId="0" borderId="0" xfId="0" applyFont="1" applyFill="1" applyBorder="1" applyAlignment="1"/>
    <xf numFmtId="0" fontId="87" fillId="0" borderId="0" xfId="0" applyFont="1" applyFill="1" applyBorder="1" applyAlignment="1">
      <alignment horizontal="right" vertical="center"/>
    </xf>
    <xf numFmtId="0" fontId="87" fillId="0" borderId="0" xfId="0" applyFont="1" applyFill="1" applyBorder="1"/>
    <xf numFmtId="0" fontId="87" fillId="0" borderId="0" xfId="0" applyFont="1" applyFill="1" applyBorder="1" applyAlignment="1">
      <alignment horizontal="left" vertical="center" indent="1"/>
    </xf>
    <xf numFmtId="49" fontId="87" fillId="0" borderId="0" xfId="43" applyNumberFormat="1" applyFont="1" applyFill="1" applyBorder="1" applyAlignment="1">
      <alignment horizontal="left" vertical="center"/>
    </xf>
    <xf numFmtId="0" fontId="87" fillId="0" borderId="0" xfId="43" applyFont="1" applyFill="1" applyBorder="1" applyAlignment="1">
      <alignment horizontal="left" vertical="center"/>
    </xf>
    <xf numFmtId="0" fontId="87" fillId="0" borderId="0" xfId="43" applyFont="1" applyFill="1" applyBorder="1"/>
    <xf numFmtId="0" fontId="87" fillId="0" borderId="0" xfId="43" applyFont="1" applyFill="1" applyBorder="1" applyAlignment="1">
      <alignment horizontal="left" vertical="center" indent="1"/>
    </xf>
    <xf numFmtId="0" fontId="87" fillId="0" borderId="0" xfId="43" applyFont="1" applyFill="1" applyBorder="1" applyAlignment="1">
      <alignment horizontal="right" vertical="center"/>
    </xf>
    <xf numFmtId="0" fontId="87" fillId="0" borderId="0" xfId="0" applyFont="1" applyFill="1" applyBorder="1" applyAlignment="1">
      <alignment horizontal="right"/>
    </xf>
    <xf numFmtId="0" fontId="88" fillId="0" borderId="0" xfId="0" applyFont="1" applyFill="1" applyBorder="1"/>
    <xf numFmtId="0" fontId="89" fillId="0" borderId="0" xfId="0" applyFont="1" applyFill="1" applyBorder="1"/>
    <xf numFmtId="0" fontId="89" fillId="0" borderId="0" xfId="0" applyFont="1" applyFill="1"/>
    <xf numFmtId="0" fontId="89" fillId="0" borderId="0" xfId="150" applyFont="1" applyFill="1" applyBorder="1"/>
    <xf numFmtId="49" fontId="38" fillId="0" borderId="0" xfId="0" applyNumberFormat="1" applyFont="1" applyFill="1" applyBorder="1" applyAlignment="1">
      <alignment horizontal="right"/>
    </xf>
    <xf numFmtId="49" fontId="38" fillId="0" borderId="0" xfId="0" applyNumberFormat="1" applyFont="1" applyFill="1" applyAlignment="1">
      <alignment horizontal="right"/>
    </xf>
    <xf numFmtId="49" fontId="38" fillId="0" borderId="0" xfId="150" applyNumberFormat="1" applyFont="1" applyFill="1" applyAlignment="1">
      <alignment horizontal="right"/>
    </xf>
    <xf numFmtId="9" fontId="30" fillId="33" borderId="31" xfId="41" applyFont="1" applyFill="1" applyBorder="1" applyAlignment="1">
      <alignment vertical="top"/>
    </xf>
    <xf numFmtId="9" fontId="28" fillId="33" borderId="31" xfId="41" applyFont="1" applyFill="1" applyBorder="1" applyAlignment="1">
      <alignment horizontal="right" vertical="top"/>
    </xf>
    <xf numFmtId="0" fontId="28" fillId="33" borderId="31" xfId="0" applyFont="1" applyFill="1" applyBorder="1" applyAlignment="1">
      <alignment vertical="top"/>
    </xf>
    <xf numFmtId="164" fontId="28" fillId="33" borderId="31" xfId="41" applyNumberFormat="1" applyFont="1" applyFill="1" applyBorder="1" applyAlignment="1">
      <alignment vertical="top"/>
    </xf>
    <xf numFmtId="0" fontId="30" fillId="33" borderId="31" xfId="0" applyFont="1" applyFill="1" applyBorder="1" applyAlignment="1">
      <alignment vertical="top"/>
    </xf>
    <xf numFmtId="0" fontId="30" fillId="33" borderId="31" xfId="0" applyFont="1" applyFill="1" applyBorder="1" applyAlignment="1">
      <alignment vertical="top" wrapText="1"/>
    </xf>
    <xf numFmtId="167" fontId="28" fillId="33" borderId="31" xfId="41" applyNumberFormat="1" applyFont="1" applyFill="1" applyBorder="1" applyAlignment="1">
      <alignment horizontal="right" vertical="top"/>
    </xf>
    <xf numFmtId="164" fontId="28" fillId="33" borderId="31" xfId="44" applyNumberFormat="1" applyFont="1" applyFill="1" applyBorder="1" applyAlignment="1">
      <alignment vertical="top"/>
    </xf>
    <xf numFmtId="0" fontId="26" fillId="0" borderId="0" xfId="168" applyFont="1"/>
    <xf numFmtId="49" fontId="40" fillId="0" borderId="0" xfId="168" applyNumberFormat="1" applyFont="1" applyAlignment="1">
      <alignment vertical="center"/>
    </xf>
    <xf numFmtId="0" fontId="26" fillId="0" borderId="0" xfId="168" applyFont="1" applyAlignment="1">
      <alignment horizontal="left" vertical="center" indent="1"/>
    </xf>
    <xf numFmtId="0" fontId="26" fillId="0" borderId="0" xfId="168" applyFont="1" applyAlignment="1">
      <alignment horizontal="right" vertical="center"/>
    </xf>
    <xf numFmtId="0" fontId="39" fillId="0" borderId="0" xfId="168" applyFont="1"/>
    <xf numFmtId="0" fontId="37" fillId="0" borderId="0" xfId="168" applyFont="1"/>
    <xf numFmtId="0" fontId="37" fillId="0" borderId="0" xfId="168" applyFont="1" applyAlignment="1">
      <alignment horizontal="left" vertical="center" indent="1"/>
    </xf>
    <xf numFmtId="0" fontId="37" fillId="0" borderId="0" xfId="168" applyFont="1" applyAlignment="1">
      <alignment horizontal="right" vertical="center"/>
    </xf>
    <xf numFmtId="0" fontId="39" fillId="0" borderId="0" xfId="168" applyFont="1" applyAlignment="1">
      <alignment horizontal="center"/>
    </xf>
    <xf numFmtId="0" fontId="26" fillId="0" borderId="0" xfId="168" applyFont="1" applyAlignment="1">
      <alignment horizontal="left" vertical="center"/>
    </xf>
    <xf numFmtId="0" fontId="36" fillId="0" borderId="0" xfId="168" applyFont="1"/>
    <xf numFmtId="49" fontId="41" fillId="0" borderId="0" xfId="168" applyNumberFormat="1" applyFont="1" applyAlignment="1">
      <alignment vertical="center"/>
    </xf>
    <xf numFmtId="49" fontId="76" fillId="0" borderId="0" xfId="171" applyNumberFormat="1" applyFont="1" applyAlignment="1">
      <alignment vertical="top" wrapText="1"/>
    </xf>
    <xf numFmtId="0" fontId="40" fillId="0" borderId="0" xfId="168" applyFont="1" applyAlignment="1">
      <alignment horizontal="center" vertical="center"/>
    </xf>
    <xf numFmtId="0" fontId="90" fillId="0" borderId="0" xfId="171" applyFont="1" applyAlignment="1">
      <alignment horizontal="left" vertical="center" wrapText="1"/>
    </xf>
    <xf numFmtId="0" fontId="40" fillId="0" borderId="0" xfId="168" applyFont="1" applyAlignment="1">
      <alignment horizontal="left" vertical="center"/>
    </xf>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0" fillId="33" borderId="31" xfId="0" applyFont="1" applyFill="1" applyBorder="1" applyAlignment="1">
      <alignment horizontal="right" vertical="top"/>
    </xf>
    <xf numFmtId="0" fontId="81" fillId="0" borderId="0" xfId="0" applyNumberFormat="1" applyFont="1" applyFill="1" applyBorder="1" applyAlignment="1"/>
    <xf numFmtId="0" fontId="81" fillId="0" borderId="0" xfId="0" applyNumberFormat="1" applyFont="1" applyFill="1" applyBorder="1"/>
    <xf numFmtId="0" fontId="81" fillId="0" borderId="0" xfId="41" applyNumberFormat="1" applyFont="1" applyFill="1" applyBorder="1" applyAlignment="1"/>
    <xf numFmtId="166" fontId="81" fillId="0" borderId="0" xfId="0" applyNumberFormat="1" applyFont="1" applyFill="1" applyBorder="1"/>
    <xf numFmtId="167" fontId="81" fillId="0" borderId="0" xfId="41" applyNumberFormat="1" applyFont="1" applyFill="1"/>
    <xf numFmtId="164" fontId="81" fillId="0" borderId="0" xfId="0" applyNumberFormat="1" applyFont="1" applyFill="1"/>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0" fillId="33" borderId="31" xfId="0" applyFont="1" applyFill="1" applyBorder="1" applyAlignment="1">
      <alignment horizontal="right" vertical="top"/>
    </xf>
    <xf numFmtId="0" fontId="30" fillId="33" borderId="34" xfId="0" applyFont="1" applyFill="1" applyBorder="1" applyAlignment="1">
      <alignment horizontal="right" vertical="top"/>
    </xf>
    <xf numFmtId="0" fontId="30" fillId="33" borderId="35" xfId="0" applyFont="1" applyFill="1" applyBorder="1" applyAlignment="1">
      <alignment horizontal="right" vertical="top"/>
    </xf>
    <xf numFmtId="164" fontId="28" fillId="33" borderId="34" xfId="0" applyNumberFormat="1" applyFont="1" applyFill="1" applyBorder="1" applyAlignment="1">
      <alignment horizontal="right" vertical="top"/>
    </xf>
    <xf numFmtId="164" fontId="28" fillId="33" borderId="35" xfId="0" applyNumberFormat="1" applyFont="1" applyFill="1" applyBorder="1" applyAlignment="1">
      <alignment horizontal="right" vertical="top"/>
    </xf>
    <xf numFmtId="164" fontId="30" fillId="33" borderId="34" xfId="0" applyNumberFormat="1" applyFont="1" applyFill="1" applyBorder="1" applyAlignment="1">
      <alignment horizontal="right" vertical="top"/>
    </xf>
    <xf numFmtId="164" fontId="30" fillId="33" borderId="35" xfId="0" applyNumberFormat="1" applyFont="1" applyFill="1" applyBorder="1" applyAlignment="1">
      <alignment horizontal="right" vertical="top"/>
    </xf>
    <xf numFmtId="164" fontId="30" fillId="33" borderId="34" xfId="0" applyNumberFormat="1" applyFont="1" applyFill="1" applyBorder="1" applyAlignment="1">
      <alignment vertical="top"/>
    </xf>
    <xf numFmtId="164" fontId="30" fillId="33" borderId="35" xfId="0" applyNumberFormat="1" applyFont="1" applyFill="1" applyBorder="1" applyAlignment="1">
      <alignment vertical="top"/>
    </xf>
    <xf numFmtId="164" fontId="28" fillId="33" borderId="34" xfId="0" applyNumberFormat="1" applyFont="1" applyFill="1" applyBorder="1" applyAlignment="1">
      <alignment vertical="top"/>
    </xf>
    <xf numFmtId="164" fontId="28" fillId="33" borderId="35" xfId="0" applyNumberFormat="1" applyFont="1" applyFill="1" applyBorder="1" applyAlignment="1">
      <alignment vertical="top"/>
    </xf>
    <xf numFmtId="0" fontId="30" fillId="33" borderId="34" xfId="0" applyFont="1" applyFill="1" applyBorder="1" applyAlignment="1">
      <alignment horizontal="right" vertical="center"/>
    </xf>
    <xf numFmtId="0" fontId="30" fillId="33" borderId="35" xfId="0" applyFont="1" applyFill="1" applyBorder="1" applyAlignment="1">
      <alignment horizontal="right" vertical="center"/>
    </xf>
    <xf numFmtId="0" fontId="30" fillId="33" borderId="35" xfId="0" applyFont="1" applyFill="1" applyBorder="1" applyAlignment="1">
      <alignment horizontal="right" vertical="top" wrapText="1"/>
    </xf>
    <xf numFmtId="9" fontId="30" fillId="33" borderId="35" xfId="41" applyFont="1" applyFill="1" applyBorder="1" applyAlignment="1">
      <alignment vertical="top"/>
    </xf>
    <xf numFmtId="9" fontId="28" fillId="33" borderId="35" xfId="41" applyFont="1" applyFill="1" applyBorder="1" applyAlignment="1">
      <alignment horizontal="right" vertical="top"/>
    </xf>
    <xf numFmtId="164" fontId="28" fillId="33" borderId="31" xfId="0" applyNumberFormat="1" applyFont="1" applyFill="1" applyBorder="1" applyAlignment="1">
      <alignment horizontal="right" vertical="top"/>
    </xf>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38" fillId="0" borderId="0" xfId="150" applyFont="1"/>
    <xf numFmtId="166" fontId="28" fillId="0" borderId="0" xfId="41" applyNumberFormat="1" applyFont="1" applyFill="1" applyBorder="1"/>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81" fillId="33" borderId="0" xfId="0" applyFont="1" applyFill="1"/>
    <xf numFmtId="0" fontId="96" fillId="0" borderId="0" xfId="0" applyFont="1" applyFill="1"/>
    <xf numFmtId="0" fontId="85" fillId="0" borderId="0" xfId="150" applyFont="1"/>
    <xf numFmtId="0" fontId="7" fillId="0" borderId="0" xfId="150"/>
    <xf numFmtId="0" fontId="54" fillId="0" borderId="0" xfId="150" applyFont="1"/>
    <xf numFmtId="0" fontId="97" fillId="0" borderId="0" xfId="152" applyFont="1" applyAlignment="1">
      <alignment horizontal="left"/>
    </xf>
    <xf numFmtId="49" fontId="97" fillId="0" borderId="0" xfId="152" applyNumberFormat="1" applyFont="1" applyAlignment="1">
      <alignment horizontal="right"/>
    </xf>
    <xf numFmtId="164" fontId="30" fillId="33" borderId="31"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0" fontId="92" fillId="0" borderId="0" xfId="168" applyFont="1" applyAlignment="1">
      <alignment horizontal="left" vertical="center" wrapText="1"/>
    </xf>
    <xf numFmtId="0" fontId="91" fillId="0" borderId="0" xfId="168" applyFont="1" applyAlignment="1">
      <alignment horizontal="left" vertical="center" wrapText="1"/>
    </xf>
    <xf numFmtId="0" fontId="74" fillId="0" borderId="0" xfId="168" applyFont="1" applyAlignment="1">
      <alignment horizontal="center"/>
    </xf>
    <xf numFmtId="49" fontId="74" fillId="0" borderId="0" xfId="168" applyNumberFormat="1" applyFont="1" applyAlignment="1">
      <alignment horizontal="center" vertical="center"/>
    </xf>
    <xf numFmtId="49" fontId="38" fillId="0" borderId="0" xfId="168" applyNumberFormat="1" applyFont="1" applyAlignment="1">
      <alignment horizontal="center" vertical="center"/>
    </xf>
    <xf numFmtId="0" fontId="45" fillId="0" borderId="0" xfId="43" applyFont="1" applyFill="1" applyBorder="1" applyAlignment="1">
      <alignment horizontal="justify" vertical="top" wrapText="1"/>
    </xf>
    <xf numFmtId="0" fontId="45" fillId="0" borderId="0" xfId="0" applyFont="1" applyFill="1" applyAlignment="1">
      <alignment vertical="top" wrapText="1"/>
    </xf>
    <xf numFmtId="0" fontId="45" fillId="0" borderId="0" xfId="0" applyFont="1" applyFill="1" applyBorder="1" applyAlignment="1">
      <alignment horizontal="justify" vertical="top" wrapText="1"/>
    </xf>
    <xf numFmtId="164" fontId="30" fillId="33" borderId="31" xfId="0" applyNumberFormat="1" applyFont="1" applyFill="1" applyBorder="1" applyAlignment="1">
      <alignment horizontal="right" vertical="top"/>
    </xf>
    <xf numFmtId="0" fontId="28" fillId="33" borderId="31" xfId="0" applyFont="1" applyFill="1" applyBorder="1" applyAlignment="1">
      <alignment horizontal="left" vertical="center" wrapText="1" indent="1"/>
    </xf>
    <xf numFmtId="164" fontId="28" fillId="33" borderId="34" xfId="0" applyNumberFormat="1" applyFont="1" applyFill="1" applyBorder="1" applyAlignment="1">
      <alignment horizontal="right" vertical="top"/>
    </xf>
    <xf numFmtId="164" fontId="28" fillId="33" borderId="31" xfId="0" applyNumberFormat="1" applyFont="1" applyFill="1" applyBorder="1" applyAlignment="1">
      <alignment horizontal="right" vertical="top"/>
    </xf>
    <xf numFmtId="164" fontId="28" fillId="33" borderId="35" xfId="0" applyNumberFormat="1" applyFont="1" applyFill="1" applyBorder="1" applyAlignment="1">
      <alignment horizontal="right" vertical="top"/>
    </xf>
    <xf numFmtId="0" fontId="30" fillId="33" borderId="31" xfId="0" applyFont="1" applyFill="1" applyBorder="1" applyAlignment="1">
      <alignment horizontal="center" vertical="center"/>
    </xf>
    <xf numFmtId="0" fontId="30" fillId="33" borderId="34" xfId="0" applyFont="1" applyFill="1" applyBorder="1" applyAlignment="1">
      <alignment horizontal="left" vertical="top"/>
    </xf>
    <xf numFmtId="0" fontId="30" fillId="33" borderId="31" xfId="0" applyFont="1" applyFill="1" applyBorder="1" applyAlignment="1">
      <alignment horizontal="left" vertical="top"/>
    </xf>
    <xf numFmtId="0" fontId="30" fillId="33" borderId="35" xfId="0" applyFont="1" applyFill="1" applyBorder="1" applyAlignment="1">
      <alignment horizontal="left" vertical="top"/>
    </xf>
    <xf numFmtId="0" fontId="30" fillId="33" borderId="31" xfId="0" applyFont="1" applyFill="1" applyBorder="1" applyAlignment="1">
      <alignment horizontal="right" vertical="top"/>
    </xf>
    <xf numFmtId="0" fontId="30" fillId="33" borderId="31" xfId="0" applyFont="1" applyFill="1" applyBorder="1" applyAlignment="1">
      <alignment horizontal="left" vertical="top" wrapText="1"/>
    </xf>
    <xf numFmtId="164" fontId="30" fillId="33" borderId="34" xfId="0" applyNumberFormat="1" applyFont="1" applyFill="1" applyBorder="1" applyAlignment="1">
      <alignment horizontal="right" vertical="top"/>
    </xf>
    <xf numFmtId="164" fontId="30" fillId="33" borderId="35" xfId="0" applyNumberFormat="1" applyFont="1" applyFill="1" applyBorder="1" applyAlignment="1">
      <alignment horizontal="right" vertical="top"/>
    </xf>
    <xf numFmtId="0" fontId="30" fillId="0" borderId="0" xfId="0" applyFont="1" applyFill="1" applyBorder="1" applyAlignment="1">
      <alignment horizontal="center" vertical="center"/>
    </xf>
    <xf numFmtId="0" fontId="28" fillId="33" borderId="0" xfId="0" applyFont="1" applyFill="1" applyBorder="1" applyAlignment="1">
      <alignment horizontal="center"/>
    </xf>
    <xf numFmtId="0" fontId="28" fillId="33" borderId="32" xfId="0" applyFont="1" applyFill="1" applyBorder="1" applyAlignment="1">
      <alignment horizontal="center"/>
    </xf>
    <xf numFmtId="0" fontId="30" fillId="33" borderId="31" xfId="0" applyFont="1" applyFill="1" applyBorder="1" applyAlignment="1">
      <alignment horizontal="right" vertical="top" wrapText="1"/>
    </xf>
    <xf numFmtId="0" fontId="30" fillId="19" borderId="18" xfId="0" applyFont="1" applyFill="1" applyBorder="1" applyAlignment="1">
      <alignment horizontal="center"/>
    </xf>
    <xf numFmtId="0" fontId="30" fillId="19" borderId="13" xfId="0" applyFont="1" applyFill="1" applyBorder="1" applyAlignment="1">
      <alignment horizontal="center"/>
    </xf>
    <xf numFmtId="0" fontId="30" fillId="19" borderId="0" xfId="0" applyFont="1" applyFill="1" applyBorder="1" applyAlignment="1">
      <alignment horizontal="right"/>
    </xf>
    <xf numFmtId="0" fontId="30" fillId="19" borderId="14" xfId="0" applyFont="1" applyFill="1" applyBorder="1" applyAlignment="1">
      <alignment horizontal="right"/>
    </xf>
    <xf numFmtId="0" fontId="30" fillId="19" borderId="20" xfId="0" applyFont="1" applyFill="1" applyBorder="1" applyAlignment="1">
      <alignment horizontal="right"/>
    </xf>
    <xf numFmtId="0" fontId="28" fillId="19" borderId="16" xfId="0" applyFont="1" applyFill="1" applyBorder="1" applyAlignment="1">
      <alignment horizontal="right"/>
    </xf>
    <xf numFmtId="0" fontId="28" fillId="19" borderId="9" xfId="0" applyFont="1" applyFill="1" applyBorder="1" applyAlignment="1">
      <alignment horizontal="right"/>
    </xf>
    <xf numFmtId="0" fontId="28" fillId="19" borderId="15" xfId="0" applyFont="1" applyFill="1" applyBorder="1" applyAlignment="1">
      <alignment horizontal="right"/>
    </xf>
    <xf numFmtId="0" fontId="30" fillId="19" borderId="19" xfId="0" applyFont="1" applyFill="1" applyBorder="1" applyAlignment="1">
      <alignment horizontal="center"/>
    </xf>
    <xf numFmtId="164" fontId="30" fillId="18" borderId="10" xfId="0" applyNumberFormat="1" applyFont="1" applyFill="1" applyBorder="1" applyAlignment="1">
      <alignment horizontal="left" vertical="center"/>
    </xf>
    <xf numFmtId="164" fontId="30" fillId="18" borderId="9" xfId="0" applyNumberFormat="1" applyFont="1" applyFill="1" applyBorder="1" applyAlignment="1">
      <alignment horizontal="left" vertical="center"/>
    </xf>
    <xf numFmtId="164" fontId="30" fillId="18" borderId="26" xfId="0" applyNumberFormat="1" applyFont="1" applyFill="1" applyBorder="1" applyAlignment="1">
      <alignment horizontal="center"/>
    </xf>
    <xf numFmtId="164" fontId="30" fillId="18" borderId="27" xfId="0" applyNumberFormat="1" applyFont="1" applyFill="1" applyBorder="1" applyAlignment="1">
      <alignment horizontal="center"/>
    </xf>
    <xf numFmtId="0" fontId="30" fillId="18" borderId="10" xfId="0" applyFont="1" applyFill="1" applyBorder="1" applyAlignment="1">
      <alignment horizontal="left" vertical="center"/>
    </xf>
    <xf numFmtId="0" fontId="30" fillId="18" borderId="0" xfId="0" applyFont="1" applyFill="1" applyBorder="1" applyAlignment="1">
      <alignment horizontal="left" vertical="center"/>
    </xf>
    <xf numFmtId="164" fontId="30" fillId="18" borderId="28" xfId="0" applyNumberFormat="1" applyFont="1" applyFill="1" applyBorder="1" applyAlignment="1">
      <alignment horizontal="center"/>
    </xf>
    <xf numFmtId="0" fontId="28" fillId="19" borderId="16" xfId="0" applyFont="1" applyFill="1" applyBorder="1" applyAlignment="1">
      <alignment horizontal="right" vertical="center"/>
    </xf>
    <xf numFmtId="0" fontId="28" fillId="19" borderId="9" xfId="0" applyFont="1" applyFill="1" applyBorder="1" applyAlignment="1">
      <alignment horizontal="right" vertical="center"/>
    </xf>
    <xf numFmtId="0" fontId="95" fillId="0" borderId="0" xfId="0" applyFont="1" applyAlignment="1">
      <alignment horizontal="left"/>
    </xf>
    <xf numFmtId="0" fontId="54" fillId="0" borderId="0" xfId="0" applyFont="1" applyFill="1"/>
  </cellXfs>
  <cellStyles count="172">
    <cellStyle name="$l0 Row" xfId="130" xr:uid="{00000000-0005-0000-0000-000000000000}"/>
    <cellStyle name="$l1 Row" xfId="131" xr:uid="{00000000-0005-0000-0000-00000100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Celkem 2" xfId="111" xr:uid="{00000000-0005-0000-0000-000014000000}"/>
    <cellStyle name="Datum" xfId="112" xr:uid="{00000000-0005-0000-0000-000015000000}"/>
    <cellStyle name="F2" xfId="113" xr:uid="{00000000-0005-0000-0000-000016000000}"/>
    <cellStyle name="F3" xfId="114" xr:uid="{00000000-0005-0000-0000-000017000000}"/>
    <cellStyle name="F4" xfId="115" xr:uid="{00000000-0005-0000-0000-000018000000}"/>
    <cellStyle name="F5" xfId="116" xr:uid="{00000000-0005-0000-0000-000019000000}"/>
    <cellStyle name="F6" xfId="117" xr:uid="{00000000-0005-0000-0000-00001A000000}"/>
    <cellStyle name="F7" xfId="118" xr:uid="{00000000-0005-0000-0000-00001B000000}"/>
    <cellStyle name="F8" xfId="119" xr:uid="{00000000-0005-0000-0000-00001C000000}"/>
    <cellStyle name="Finanční0" xfId="120" xr:uid="{00000000-0005-0000-0000-00001D000000}"/>
    <cellStyle name="Fixed" xfId="58" xr:uid="{00000000-0005-0000-0000-00001E000000}"/>
    <cellStyle name="HEADING1" xfId="121" xr:uid="{00000000-0005-0000-0000-00001F000000}"/>
    <cellStyle name="HEADING2" xfId="122" xr:uid="{00000000-0005-0000-0000-000020000000}"/>
    <cellStyle name="Hypertextový odkaz 2" xfId="47" xr:uid="{00000000-0005-0000-0000-000021000000}"/>
    <cellStyle name="Kontrolní buňka" xfId="20" builtinId="23" customBuiltin="1"/>
    <cellStyle name="Měna0" xfId="123" xr:uid="{00000000-0005-0000-0000-000024000000}"/>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al" xfId="124" xr:uid="{00000000-0005-0000-0000-00002B000000}"/>
    <cellStyle name="Normální" xfId="0" builtinId="0"/>
    <cellStyle name="Normální 10" xfId="100" xr:uid="{00000000-0005-0000-0000-00002D000000}"/>
    <cellStyle name="Normální 10 2" xfId="139" xr:uid="{00000000-0005-0000-0000-00002E000000}"/>
    <cellStyle name="Normální 10 3" xfId="151" xr:uid="{00000000-0005-0000-0000-00002F000000}"/>
    <cellStyle name="Normální 11" xfId="110" xr:uid="{00000000-0005-0000-0000-000030000000}"/>
    <cellStyle name="Normální 12" xfId="128" xr:uid="{00000000-0005-0000-0000-000031000000}"/>
    <cellStyle name="Normální 12 2" xfId="147" xr:uid="{00000000-0005-0000-0000-000032000000}"/>
    <cellStyle name="Normální 12 2 2" xfId="150" xr:uid="{00000000-0005-0000-0000-000033000000}"/>
    <cellStyle name="Normální 12 3" xfId="152" xr:uid="{00000000-0005-0000-0000-000034000000}"/>
    <cellStyle name="Normální 13" xfId="132" xr:uid="{00000000-0005-0000-0000-000035000000}"/>
    <cellStyle name="Normální 13 2" xfId="149" xr:uid="{00000000-0005-0000-0000-000036000000}"/>
    <cellStyle name="Normální 13 3" xfId="153" xr:uid="{00000000-0005-0000-0000-000037000000}"/>
    <cellStyle name="Normální 19" xfId="169" xr:uid="{8402CB00-FF53-419C-83D1-AFE65A98DBF0}"/>
    <cellStyle name="Normální 19 2" xfId="170" xr:uid="{6D95584E-CFCD-452C-9F27-53B53D80770F}"/>
    <cellStyle name="Normální 19 2 2" xfId="171" xr:uid="{22402AB5-EA49-46C1-AE0D-E421212159FB}"/>
    <cellStyle name="Normální 2" xfId="43" xr:uid="{00000000-0005-0000-0000-000038000000}"/>
    <cellStyle name="Normální 2 2" xfId="55" xr:uid="{00000000-0005-0000-0000-000039000000}"/>
    <cellStyle name="Normální 2 2 2" xfId="57" xr:uid="{00000000-0005-0000-0000-00003A000000}"/>
    <cellStyle name="Normální 2 3" xfId="61" xr:uid="{00000000-0005-0000-0000-00003B000000}"/>
    <cellStyle name="Normální 2 7" xfId="168" xr:uid="{4AB1B394-F26C-49A2-AB4A-B3DBD81C00F3}"/>
    <cellStyle name="Normální 3" xfId="45" xr:uid="{00000000-0005-0000-0000-00003C000000}"/>
    <cellStyle name="Normální 3 2" xfId="48" xr:uid="{00000000-0005-0000-0000-00003D000000}"/>
    <cellStyle name="Normální 4" xfId="49" xr:uid="{00000000-0005-0000-0000-00003E000000}"/>
    <cellStyle name="Normální 4 2" xfId="101" xr:uid="{00000000-0005-0000-0000-00003F000000}"/>
    <cellStyle name="Normální 4 2 2" xfId="140" xr:uid="{00000000-0005-0000-0000-000040000000}"/>
    <cellStyle name="Normální 4 2 3" xfId="154" xr:uid="{00000000-0005-0000-0000-000041000000}"/>
    <cellStyle name="Normální 4 3" xfId="133" xr:uid="{00000000-0005-0000-0000-000042000000}"/>
    <cellStyle name="Normální 4 4" xfId="155" xr:uid="{00000000-0005-0000-0000-000043000000}"/>
    <cellStyle name="Normální 5" xfId="56" xr:uid="{00000000-0005-0000-0000-000044000000}"/>
    <cellStyle name="Normální 5 2" xfId="59" xr:uid="{00000000-0005-0000-0000-000045000000}"/>
    <cellStyle name="Normální 5 2 2" xfId="104" xr:uid="{00000000-0005-0000-0000-000046000000}"/>
    <cellStyle name="Normální 5 2 2 2" xfId="142" xr:uid="{00000000-0005-0000-0000-000047000000}"/>
    <cellStyle name="Normální 5 2 2 3" xfId="156" xr:uid="{00000000-0005-0000-0000-000048000000}"/>
    <cellStyle name="Normální 5 2 3" xfId="135" xr:uid="{00000000-0005-0000-0000-000049000000}"/>
    <cellStyle name="Normální 5 2 4" xfId="157" xr:uid="{00000000-0005-0000-0000-00004A000000}"/>
    <cellStyle name="Normální 5 3" xfId="95" xr:uid="{00000000-0005-0000-0000-00004B000000}"/>
    <cellStyle name="Normální 5 4" xfId="103" xr:uid="{00000000-0005-0000-0000-00004C000000}"/>
    <cellStyle name="Normální 5 4 2" xfId="141" xr:uid="{00000000-0005-0000-0000-00004D000000}"/>
    <cellStyle name="Normální 5 4 3" xfId="158" xr:uid="{00000000-0005-0000-0000-00004E000000}"/>
    <cellStyle name="Normální 5 5" xfId="134" xr:uid="{00000000-0005-0000-0000-00004F000000}"/>
    <cellStyle name="Normální 5 6" xfId="159" xr:uid="{00000000-0005-0000-0000-000050000000}"/>
    <cellStyle name="Normální 6" xfId="60" xr:uid="{00000000-0005-0000-0000-000051000000}"/>
    <cellStyle name="Normální 6 2" xfId="106" xr:uid="{00000000-0005-0000-0000-000052000000}"/>
    <cellStyle name="Normální 7" xfId="96" xr:uid="{00000000-0005-0000-0000-000053000000}"/>
    <cellStyle name="Normální 7 2" xfId="99" xr:uid="{00000000-0005-0000-0000-000054000000}"/>
    <cellStyle name="Normální 7 3" xfId="107" xr:uid="{00000000-0005-0000-0000-000055000000}"/>
    <cellStyle name="Normální 7 3 2" xfId="144" xr:uid="{00000000-0005-0000-0000-000056000000}"/>
    <cellStyle name="Normální 7 3 3" xfId="160" xr:uid="{00000000-0005-0000-0000-000057000000}"/>
    <cellStyle name="Normální 7 4" xfId="136" xr:uid="{00000000-0005-0000-0000-000058000000}"/>
    <cellStyle name="Normální 7 5" xfId="161" xr:uid="{00000000-0005-0000-0000-000059000000}"/>
    <cellStyle name="Normální 8" xfId="97" xr:uid="{00000000-0005-0000-0000-00005A000000}"/>
    <cellStyle name="Normální 8 2" xfId="108" xr:uid="{00000000-0005-0000-0000-00005B000000}"/>
    <cellStyle name="Normální 8 2 2" xfId="145" xr:uid="{00000000-0005-0000-0000-00005C000000}"/>
    <cellStyle name="Normální 8 2 3" xfId="162" xr:uid="{00000000-0005-0000-0000-00005D000000}"/>
    <cellStyle name="Normální 8 3" xfId="137" xr:uid="{00000000-0005-0000-0000-00005E000000}"/>
    <cellStyle name="Normální 8 4" xfId="163" xr:uid="{00000000-0005-0000-0000-00005F000000}"/>
    <cellStyle name="Normální 9" xfId="98" xr:uid="{00000000-0005-0000-0000-000060000000}"/>
    <cellStyle name="Normální 9 2" xfId="109" xr:uid="{00000000-0005-0000-0000-000061000000}"/>
    <cellStyle name="Normální 9 2 2" xfId="146" xr:uid="{00000000-0005-0000-0000-000062000000}"/>
    <cellStyle name="Normální 9 2 3" xfId="164" xr:uid="{00000000-0005-0000-0000-000063000000}"/>
    <cellStyle name="Normální 9 3" xfId="138" xr:uid="{00000000-0005-0000-0000-000064000000}"/>
    <cellStyle name="Normální 9 4" xfId="165" xr:uid="{00000000-0005-0000-0000-000065000000}"/>
    <cellStyle name="normální_meszpr 12_2011-draft pro úpravy" xfId="42" xr:uid="{00000000-0005-0000-0000-000066000000}"/>
    <cellStyle name="Pevný" xfId="125" xr:uid="{00000000-0005-0000-0000-000067000000}"/>
    <cellStyle name="Poznámka" xfId="27" builtinId="10" customBuiltin="1"/>
    <cellStyle name="Procenta" xfId="41" builtinId="5"/>
    <cellStyle name="Procenta 2" xfId="44" xr:uid="{00000000-0005-0000-0000-00006A000000}"/>
    <cellStyle name="Procenta 2 2" xfId="50" xr:uid="{00000000-0005-0000-0000-00006B000000}"/>
    <cellStyle name="Procenta 2 3" xfId="102" xr:uid="{00000000-0005-0000-0000-00006C000000}"/>
    <cellStyle name="Procenta 3" xfId="105" xr:uid="{00000000-0005-0000-0000-00006D000000}"/>
    <cellStyle name="Procenta 3 2" xfId="129" xr:uid="{00000000-0005-0000-0000-00006E000000}"/>
    <cellStyle name="Procenta 3 2 2" xfId="148" xr:uid="{00000000-0005-0000-0000-00006F000000}"/>
    <cellStyle name="Procenta 3 2 3" xfId="166" xr:uid="{00000000-0005-0000-0000-000070000000}"/>
    <cellStyle name="Procenta 3 3" xfId="143" xr:uid="{00000000-0005-0000-0000-000071000000}"/>
    <cellStyle name="Procenta 3 4" xfId="167" xr:uid="{00000000-0005-0000-0000-000072000000}"/>
    <cellStyle name="Propojená buňka" xfId="28" builtinId="24" customBuiltin="1"/>
    <cellStyle name="SAPBEXaggData" xfId="51" xr:uid="{00000000-0005-0000-0000-000074000000}"/>
    <cellStyle name="SAPBEXaggDataEmph" xfId="62" xr:uid="{00000000-0005-0000-0000-000075000000}"/>
    <cellStyle name="SAPBEXaggItem" xfId="52" xr:uid="{00000000-0005-0000-0000-000076000000}"/>
    <cellStyle name="SAPBEXaggItemX" xfId="63" xr:uid="{00000000-0005-0000-0000-000077000000}"/>
    <cellStyle name="SAPBEXexcBad7" xfId="64" xr:uid="{00000000-0005-0000-0000-000078000000}"/>
    <cellStyle name="SAPBEXexcBad8" xfId="65" xr:uid="{00000000-0005-0000-0000-000079000000}"/>
    <cellStyle name="SAPBEXexcBad9" xfId="66" xr:uid="{00000000-0005-0000-0000-00007A000000}"/>
    <cellStyle name="SAPBEXexcCritical4" xfId="67" xr:uid="{00000000-0005-0000-0000-00007B000000}"/>
    <cellStyle name="SAPBEXexcCritical5" xfId="68" xr:uid="{00000000-0005-0000-0000-00007C000000}"/>
    <cellStyle name="SAPBEXexcCritical6" xfId="69" xr:uid="{00000000-0005-0000-0000-00007D000000}"/>
    <cellStyle name="SAPBEXexcGood1" xfId="70" xr:uid="{00000000-0005-0000-0000-00007E000000}"/>
    <cellStyle name="SAPBEXexcGood2" xfId="71" xr:uid="{00000000-0005-0000-0000-00007F000000}"/>
    <cellStyle name="SAPBEXexcGood3" xfId="72" xr:uid="{00000000-0005-0000-0000-000080000000}"/>
    <cellStyle name="SAPBEXfilterDrill" xfId="73" xr:uid="{00000000-0005-0000-0000-000081000000}"/>
    <cellStyle name="SAPBEXfilterItem" xfId="74" xr:uid="{00000000-0005-0000-0000-000082000000}"/>
    <cellStyle name="SAPBEXfilterText" xfId="75" xr:uid="{00000000-0005-0000-0000-000083000000}"/>
    <cellStyle name="SAPBEXformats" xfId="76" xr:uid="{00000000-0005-0000-0000-000084000000}"/>
    <cellStyle name="SAPBEXheaderItem" xfId="77" xr:uid="{00000000-0005-0000-0000-000085000000}"/>
    <cellStyle name="SAPBEXheaderText" xfId="78" xr:uid="{00000000-0005-0000-0000-000086000000}"/>
    <cellStyle name="SAPBEXHLevel0" xfId="79" xr:uid="{00000000-0005-0000-0000-000087000000}"/>
    <cellStyle name="SAPBEXHLevel0X" xfId="80" xr:uid="{00000000-0005-0000-0000-000088000000}"/>
    <cellStyle name="SAPBEXHLevel1" xfId="81" xr:uid="{00000000-0005-0000-0000-000089000000}"/>
    <cellStyle name="SAPBEXHLevel1X" xfId="82" xr:uid="{00000000-0005-0000-0000-00008A000000}"/>
    <cellStyle name="SAPBEXHLevel2" xfId="83" xr:uid="{00000000-0005-0000-0000-00008B000000}"/>
    <cellStyle name="SAPBEXHLevel2X" xfId="84" xr:uid="{00000000-0005-0000-0000-00008C000000}"/>
    <cellStyle name="SAPBEXHLevel3" xfId="85" xr:uid="{00000000-0005-0000-0000-00008D000000}"/>
    <cellStyle name="SAPBEXHLevel3X" xfId="86" xr:uid="{00000000-0005-0000-0000-00008E000000}"/>
    <cellStyle name="SAPBEXchaText" xfId="53" xr:uid="{00000000-0005-0000-0000-00008F000000}"/>
    <cellStyle name="SAPBEXresData" xfId="87" xr:uid="{00000000-0005-0000-0000-000090000000}"/>
    <cellStyle name="SAPBEXresDataEmph" xfId="88" xr:uid="{00000000-0005-0000-0000-000091000000}"/>
    <cellStyle name="SAPBEXresItem" xfId="89" xr:uid="{00000000-0005-0000-0000-000092000000}"/>
    <cellStyle name="SAPBEXresItemX" xfId="90" xr:uid="{00000000-0005-0000-0000-000093000000}"/>
    <cellStyle name="SAPBEXstdData" xfId="54" xr:uid="{00000000-0005-0000-0000-000094000000}"/>
    <cellStyle name="SAPBEXstdDataEmph" xfId="91" xr:uid="{00000000-0005-0000-0000-000095000000}"/>
    <cellStyle name="SAPBEXstdItem" xfId="46" xr:uid="{00000000-0005-0000-0000-000096000000}"/>
    <cellStyle name="SAPBEXstdItemX" xfId="92" xr:uid="{00000000-0005-0000-0000-000097000000}"/>
    <cellStyle name="SAPBEXtitle" xfId="93" xr:uid="{00000000-0005-0000-0000-000098000000}"/>
    <cellStyle name="SAPBEXundefined" xfId="94" xr:uid="{00000000-0005-0000-0000-000099000000}"/>
    <cellStyle name="Správně" xfId="29" builtinId="26" customBuiltin="1"/>
    <cellStyle name="Špatně" xfId="19" builtinId="27"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6" xr:uid="{00000000-0005-0000-0000-0000A0000000}"/>
    <cellStyle name="Záhlaví 2" xfId="127" xr:uid="{00000000-0005-0000-0000-0000A1000000}"/>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F7C9C7"/>
      <color rgb="FFF0948F"/>
      <color rgb="FFC7CCD6"/>
      <color rgb="FFE86159"/>
      <color rgb="FFDF2B20"/>
      <color rgb="FF9196B0"/>
      <color rgb="FF596387"/>
      <color rgb="FF233060"/>
      <color rgb="FFD0D0D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spPr>
            <a:solidFill>
              <a:srgbClr val="233060"/>
            </a:solidFill>
          </c:spPr>
          <c:invertIfNegative val="0"/>
          <c:cat>
            <c:numRef>
              <c:f>'3'!$P$4</c:f>
              <c:numCache>
                <c:formatCode>General</c:formatCode>
                <c:ptCount val="1"/>
              </c:numCache>
            </c:numRef>
          </c:cat>
          <c:val>
            <c:numRef>
              <c:f>'3'!$P$5</c:f>
              <c:numCache>
                <c:formatCode>General</c:formatCode>
                <c:ptCount val="1"/>
              </c:numCache>
            </c:numRef>
          </c:val>
          <c:extLst>
            <c:ext xmlns:c16="http://schemas.microsoft.com/office/drawing/2014/chart" uri="{C3380CC4-5D6E-409C-BE32-E72D297353CC}">
              <c16:uniqueId val="{00000000-CC98-4D4F-B5B8-A007A8ABFA98}"/>
            </c:ext>
          </c:extLst>
        </c:ser>
        <c:ser>
          <c:idx val="1"/>
          <c:order val="1"/>
          <c:tx>
            <c:strRef>
              <c:f>'3'!$O$6</c:f>
              <c:strCache>
                <c:ptCount val="1"/>
              </c:strCache>
            </c:strRef>
          </c:tx>
          <c:spPr>
            <a:solidFill>
              <a:srgbClr val="596387"/>
            </a:solidFill>
          </c:spPr>
          <c:invertIfNegative val="0"/>
          <c:cat>
            <c:numRef>
              <c:f>'3'!$P$4</c:f>
              <c:numCache>
                <c:formatCode>General</c:formatCode>
                <c:ptCount val="1"/>
              </c:numCache>
            </c:numRef>
          </c:cat>
          <c:val>
            <c:numRef>
              <c:f>'3'!$P$6</c:f>
              <c:numCache>
                <c:formatCode>General</c:formatCode>
                <c:ptCount val="1"/>
              </c:numCache>
            </c:numRef>
          </c:val>
          <c:extLst>
            <c:ext xmlns:c16="http://schemas.microsoft.com/office/drawing/2014/chart" uri="{C3380CC4-5D6E-409C-BE32-E72D297353CC}">
              <c16:uniqueId val="{00000001-CC98-4D4F-B5B8-A007A8ABFA98}"/>
            </c:ext>
          </c:extLst>
        </c:ser>
        <c:ser>
          <c:idx val="2"/>
          <c:order val="2"/>
          <c:tx>
            <c:strRef>
              <c:f>'3'!$O$7</c:f>
              <c:strCache>
                <c:ptCount val="1"/>
              </c:strCache>
            </c:strRef>
          </c:tx>
          <c:spPr>
            <a:solidFill>
              <a:srgbClr val="9196B0"/>
            </a:solidFill>
          </c:spPr>
          <c:invertIfNegative val="0"/>
          <c:cat>
            <c:numRef>
              <c:f>'3'!$P$4</c:f>
              <c:numCache>
                <c:formatCode>General</c:formatCode>
                <c:ptCount val="1"/>
              </c:numCache>
            </c:numRef>
          </c:cat>
          <c:val>
            <c:numRef>
              <c:f>'3'!$P$7</c:f>
              <c:numCache>
                <c:formatCode>0%</c:formatCode>
                <c:ptCount val="1"/>
              </c:numCache>
            </c:numRef>
          </c:val>
          <c:extLst>
            <c:ext xmlns:c16="http://schemas.microsoft.com/office/drawing/2014/chart" uri="{C3380CC4-5D6E-409C-BE32-E72D297353CC}">
              <c16:uniqueId val="{00000002-CC98-4D4F-B5B8-A007A8ABFA98}"/>
            </c:ext>
          </c:extLst>
        </c:ser>
        <c:ser>
          <c:idx val="3"/>
          <c:order val="3"/>
          <c:tx>
            <c:strRef>
              <c:f>'3'!$O$8</c:f>
              <c:strCache>
                <c:ptCount val="1"/>
              </c:strCache>
            </c:strRef>
          </c:tx>
          <c:spPr>
            <a:solidFill>
              <a:srgbClr val="C7CCD6"/>
            </a:solidFill>
          </c:spPr>
          <c:invertIfNegative val="0"/>
          <c:cat>
            <c:numRef>
              <c:f>'3'!$P$4</c:f>
              <c:numCache>
                <c:formatCode>General</c:formatCode>
                <c:ptCount val="1"/>
              </c:numCache>
            </c:numRef>
          </c:cat>
          <c:val>
            <c:numRef>
              <c:f>'3'!$P$8</c:f>
              <c:numCache>
                <c:formatCode>0%</c:formatCode>
                <c:ptCount val="1"/>
              </c:numCache>
            </c:numRef>
          </c:val>
          <c:extLst>
            <c:ext xmlns:c16="http://schemas.microsoft.com/office/drawing/2014/chart" uri="{C3380CC4-5D6E-409C-BE32-E72D297353CC}">
              <c16:uniqueId val="{00000003-CC98-4D4F-B5B8-A007A8ABFA98}"/>
            </c:ext>
          </c:extLst>
        </c:ser>
        <c:ser>
          <c:idx val="4"/>
          <c:order val="4"/>
          <c:tx>
            <c:strRef>
              <c:f>'3'!$O$9</c:f>
              <c:strCache>
                <c:ptCount val="1"/>
              </c:strCache>
            </c:strRef>
          </c:tx>
          <c:spPr>
            <a:solidFill>
              <a:schemeClr val="accent5"/>
            </a:solidFill>
          </c:spPr>
          <c:invertIfNegative val="0"/>
          <c:cat>
            <c:numRef>
              <c:f>'3'!$P$4</c:f>
              <c:numCache>
                <c:formatCode>General</c:formatCode>
                <c:ptCount val="1"/>
              </c:numCache>
            </c:numRef>
          </c:cat>
          <c:val>
            <c:numRef>
              <c:f>'3'!$P$9</c:f>
              <c:numCache>
                <c:formatCode>0%</c:formatCode>
                <c:ptCount val="1"/>
              </c:numCache>
            </c:numRef>
          </c:val>
          <c:extLst>
            <c:ext xmlns:c16="http://schemas.microsoft.com/office/drawing/2014/chart" uri="{C3380CC4-5D6E-409C-BE32-E72D297353CC}">
              <c16:uniqueId val="{00000004-CC98-4D4F-B5B8-A007A8ABFA98}"/>
            </c:ext>
          </c:extLst>
        </c:ser>
        <c:ser>
          <c:idx val="5"/>
          <c:order val="5"/>
          <c:tx>
            <c:strRef>
              <c:f>'3'!$O$10</c:f>
              <c:strCache>
                <c:ptCount val="1"/>
              </c:strCache>
            </c:strRef>
          </c:tx>
          <c:spPr>
            <a:solidFill>
              <a:srgbClr val="E86159"/>
            </a:solidFill>
          </c:spPr>
          <c:invertIfNegative val="0"/>
          <c:cat>
            <c:numRef>
              <c:f>'3'!$P$4</c:f>
              <c:numCache>
                <c:formatCode>General</c:formatCode>
                <c:ptCount val="1"/>
              </c:numCache>
            </c:numRef>
          </c:cat>
          <c:val>
            <c:numRef>
              <c:f>'3'!$P$10</c:f>
              <c:numCache>
                <c:formatCode>0%</c:formatCode>
                <c:ptCount val="1"/>
              </c:numCache>
            </c:numRef>
          </c:val>
          <c:extLst>
            <c:ext xmlns:c16="http://schemas.microsoft.com/office/drawing/2014/chart" uri="{C3380CC4-5D6E-409C-BE32-E72D297353CC}">
              <c16:uniqueId val="{00000005-CC98-4D4F-B5B8-A007A8ABFA98}"/>
            </c:ext>
          </c:extLst>
        </c:ser>
        <c:dLbls>
          <c:showLegendKey val="0"/>
          <c:showVal val="0"/>
          <c:showCatName val="0"/>
          <c:showSerName val="0"/>
          <c:showPercent val="0"/>
          <c:showBubbleSize val="0"/>
        </c:dLbls>
        <c:gapWidth val="150"/>
        <c:axId val="222032640"/>
        <c:axId val="222034176"/>
      </c:barChart>
      <c:catAx>
        <c:axId val="222032640"/>
        <c:scaling>
          <c:orientation val="minMax"/>
        </c:scaling>
        <c:delete val="1"/>
        <c:axPos val="b"/>
        <c:numFmt formatCode="General" sourceLinked="1"/>
        <c:majorTickMark val="out"/>
        <c:minorTickMark val="none"/>
        <c:tickLblPos val="nextTo"/>
        <c:crossAx val="222034176"/>
        <c:crosses val="autoZero"/>
        <c:auto val="1"/>
        <c:lblAlgn val="ctr"/>
        <c:lblOffset val="100"/>
        <c:noMultiLvlLbl val="0"/>
      </c:catAx>
      <c:valAx>
        <c:axId val="222034176"/>
        <c:scaling>
          <c:orientation val="minMax"/>
        </c:scaling>
        <c:delete val="1"/>
        <c:axPos val="l"/>
        <c:numFmt formatCode="General" sourceLinked="1"/>
        <c:majorTickMark val="out"/>
        <c:minorTickMark val="none"/>
        <c:tickLblPos val="nextTo"/>
        <c:crossAx val="2220326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98C4-48C4-814A-3670A97690A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98C4-48C4-814A-3670A97690A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98C4-48C4-814A-3670A97690A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98C4-48C4-814A-3670A97690A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98C4-48C4-814A-3670A97690A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98C4-48C4-814A-3670A97690A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98C4-48C4-814A-3670A97690A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98C4-48C4-814A-3670A97690A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98C4-48C4-814A-3670A97690A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98C4-48C4-814A-3670A97690A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98C4-48C4-814A-3670A97690A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98C4-48C4-814A-3670A97690A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98C4-48C4-814A-3670A97690A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98C4-48C4-814A-3670A97690A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98C4-48C4-814A-3670A97690A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98C4-48C4-814A-3670A97690A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extLst>
            <c:ext xmlns:c16="http://schemas.microsoft.com/office/drawing/2014/chart" uri="{C3380CC4-5D6E-409C-BE32-E72D297353CC}">
              <c16:uniqueId val="{00000000-E73F-4CA1-94C9-939A54994236}"/>
            </c:ext>
          </c:extLst>
        </c:ser>
        <c:dLbls>
          <c:showLegendKey val="0"/>
          <c:showVal val="0"/>
          <c:showCatName val="0"/>
          <c:showSerName val="0"/>
          <c:showPercent val="0"/>
          <c:showBubbleSize val="0"/>
        </c:dLbls>
        <c:gapWidth val="150"/>
        <c:axId val="285274880"/>
        <c:axId val="285276416"/>
      </c:barChart>
      <c:catAx>
        <c:axId val="285274880"/>
        <c:scaling>
          <c:orientation val="minMax"/>
        </c:scaling>
        <c:delete val="0"/>
        <c:axPos val="l"/>
        <c:numFmt formatCode="General" sourceLinked="1"/>
        <c:majorTickMark val="none"/>
        <c:minorTickMark val="none"/>
        <c:tickLblPos val="nextTo"/>
        <c:txPr>
          <a:bodyPr/>
          <a:lstStyle/>
          <a:p>
            <a:pPr>
              <a:defRPr sz="900"/>
            </a:pPr>
            <a:endParaRPr lang="cs-CZ"/>
          </a:p>
        </c:txPr>
        <c:crossAx val="285276416"/>
        <c:crosses val="autoZero"/>
        <c:auto val="1"/>
        <c:lblAlgn val="ctr"/>
        <c:lblOffset val="100"/>
        <c:noMultiLvlLbl val="0"/>
      </c:catAx>
      <c:valAx>
        <c:axId val="28527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27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52E1-43CD-A1A1-505FD1A893FD}"/>
              </c:ext>
            </c:extLst>
          </c:dPt>
          <c:cat>
            <c:numRef>
              <c:f>'14.13'!$J$19:$J$26</c:f>
              <c:numCache>
                <c:formatCode>General</c:formatCode>
                <c:ptCount val="8"/>
              </c:numCache>
            </c:numRef>
          </c:cat>
          <c:val>
            <c:numRef>
              <c:f>'14.13'!$K$19:$K$26</c:f>
              <c:numCache>
                <c:formatCode>General</c:formatCode>
                <c:ptCount val="8"/>
              </c:numCache>
            </c:numRef>
          </c:val>
          <c:extLst>
            <c:ext xmlns:c16="http://schemas.microsoft.com/office/drawing/2014/chart" uri="{C3380CC4-5D6E-409C-BE32-E72D297353CC}">
              <c16:uniqueId val="{00000002-52E1-43CD-A1A1-505FD1A893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extLst>
            <c:ext xmlns:c16="http://schemas.microsoft.com/office/drawing/2014/chart" uri="{C3380CC4-5D6E-409C-BE32-E72D297353CC}">
              <c16:uniqueId val="{00000000-656E-4ECF-8A0D-3E868447145D}"/>
            </c:ext>
          </c:extLst>
        </c:ser>
        <c:dLbls>
          <c:showLegendKey val="0"/>
          <c:showVal val="0"/>
          <c:showCatName val="0"/>
          <c:showSerName val="0"/>
          <c:showPercent val="0"/>
          <c:showBubbleSize val="0"/>
        </c:dLbls>
        <c:gapWidth val="150"/>
        <c:axId val="285055616"/>
        <c:axId val="285069696"/>
      </c:barChart>
      <c:catAx>
        <c:axId val="285055616"/>
        <c:scaling>
          <c:orientation val="maxMin"/>
        </c:scaling>
        <c:delete val="0"/>
        <c:axPos val="l"/>
        <c:numFmt formatCode="0.0" sourceLinked="1"/>
        <c:majorTickMark val="none"/>
        <c:minorTickMark val="none"/>
        <c:tickLblPos val="nextTo"/>
        <c:txPr>
          <a:bodyPr/>
          <a:lstStyle/>
          <a:p>
            <a:pPr>
              <a:defRPr sz="900"/>
            </a:pPr>
            <a:endParaRPr lang="cs-CZ"/>
          </a:p>
        </c:txPr>
        <c:crossAx val="285069696"/>
        <c:crosses val="autoZero"/>
        <c:auto val="1"/>
        <c:lblAlgn val="ctr"/>
        <c:lblOffset val="100"/>
        <c:noMultiLvlLbl val="0"/>
      </c:catAx>
      <c:valAx>
        <c:axId val="2850696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055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extLst>
            <c:ext xmlns:c16="http://schemas.microsoft.com/office/drawing/2014/chart" uri="{C3380CC4-5D6E-409C-BE32-E72D297353CC}">
              <c16:uniqueId val="{00000000-94C9-4CD4-B0AC-45A08BAC282E}"/>
            </c:ext>
          </c:extLst>
        </c:ser>
        <c:dLbls>
          <c:showLegendKey val="0"/>
          <c:showVal val="0"/>
          <c:showCatName val="0"/>
          <c:showSerName val="0"/>
          <c:showPercent val="0"/>
          <c:showBubbleSize val="0"/>
        </c:dLbls>
        <c:gapWidth val="150"/>
        <c:axId val="285106560"/>
        <c:axId val="285108096"/>
      </c:barChart>
      <c:catAx>
        <c:axId val="285106560"/>
        <c:scaling>
          <c:orientation val="minMax"/>
        </c:scaling>
        <c:delete val="0"/>
        <c:axPos val="l"/>
        <c:numFmt formatCode="General" sourceLinked="1"/>
        <c:majorTickMark val="none"/>
        <c:minorTickMark val="none"/>
        <c:tickLblPos val="nextTo"/>
        <c:txPr>
          <a:bodyPr/>
          <a:lstStyle/>
          <a:p>
            <a:pPr>
              <a:defRPr sz="900"/>
            </a:pPr>
            <a:endParaRPr lang="cs-CZ"/>
          </a:p>
        </c:txPr>
        <c:crossAx val="285108096"/>
        <c:crosses val="autoZero"/>
        <c:auto val="1"/>
        <c:lblAlgn val="ctr"/>
        <c:lblOffset val="100"/>
        <c:noMultiLvlLbl val="0"/>
      </c:catAx>
      <c:valAx>
        <c:axId val="2851080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06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#,##0.0</c:formatCode>
                <c:ptCount val="3"/>
              </c:numCache>
            </c:numRef>
          </c:val>
          <c:extLst>
            <c:ext xmlns:c16="http://schemas.microsoft.com/office/drawing/2014/chart" uri="{C3380CC4-5D6E-409C-BE32-E72D297353CC}">
              <c16:uniqueId val="{00000000-E41F-4ADC-AC16-F15E8BEBFAF0}"/>
            </c:ext>
          </c:extLst>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#,##0.0</c:formatCode>
                <c:ptCount val="3"/>
              </c:numCache>
            </c:numRef>
          </c:val>
          <c:extLst>
            <c:ext xmlns:c16="http://schemas.microsoft.com/office/drawing/2014/chart" uri="{C3380CC4-5D6E-409C-BE32-E72D297353CC}">
              <c16:uniqueId val="{00000001-E41F-4ADC-AC16-F15E8BEBFAF0}"/>
            </c:ext>
          </c:extLst>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#,##0.0</c:formatCode>
                <c:ptCount val="3"/>
              </c:numCache>
            </c:numRef>
          </c:val>
          <c:extLst>
            <c:ext xmlns:c16="http://schemas.microsoft.com/office/drawing/2014/chart" uri="{C3380CC4-5D6E-409C-BE32-E72D297353CC}">
              <c16:uniqueId val="{00000002-E41F-4ADC-AC16-F15E8BEBFAF0}"/>
            </c:ext>
          </c:extLst>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#,##0.0</c:formatCode>
                <c:ptCount val="3"/>
              </c:numCache>
            </c:numRef>
          </c:val>
          <c:extLst>
            <c:ext xmlns:c16="http://schemas.microsoft.com/office/drawing/2014/chart" uri="{C3380CC4-5D6E-409C-BE32-E72D297353CC}">
              <c16:uniqueId val="{00000003-E41F-4ADC-AC16-F15E8BEBFAF0}"/>
            </c:ext>
          </c:extLst>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#,##0.0</c:formatCode>
                <c:ptCount val="3"/>
              </c:numCache>
            </c:numRef>
          </c:val>
          <c:extLst>
            <c:ext xmlns:c16="http://schemas.microsoft.com/office/drawing/2014/chart" uri="{C3380CC4-5D6E-409C-BE32-E72D297353CC}">
              <c16:uniqueId val="{00000004-E41F-4ADC-AC16-F15E8BEBFAF0}"/>
            </c:ext>
          </c:extLst>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#,##0.0</c:formatCode>
                <c:ptCount val="3"/>
              </c:numCache>
            </c:numRef>
          </c:val>
          <c:extLst>
            <c:ext xmlns:c16="http://schemas.microsoft.com/office/drawing/2014/chart" uri="{C3380CC4-5D6E-409C-BE32-E72D297353CC}">
              <c16:uniqueId val="{00000005-E41F-4ADC-AC16-F15E8BEBFAF0}"/>
            </c:ext>
          </c:extLst>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#,##0.0</c:formatCode>
                <c:ptCount val="3"/>
              </c:numCache>
            </c:numRef>
          </c:val>
          <c:extLst>
            <c:ext xmlns:c16="http://schemas.microsoft.com/office/drawing/2014/chart" uri="{C3380CC4-5D6E-409C-BE32-E72D297353CC}">
              <c16:uniqueId val="{00000006-E41F-4ADC-AC16-F15E8BEBFAF0}"/>
            </c:ext>
          </c:extLst>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#,##0.0</c:formatCode>
                <c:ptCount val="3"/>
              </c:numCache>
            </c:numRef>
          </c:val>
          <c:extLst>
            <c:ext xmlns:c16="http://schemas.microsoft.com/office/drawing/2014/chart" uri="{C3380CC4-5D6E-409C-BE32-E72D297353CC}">
              <c16:uniqueId val="{00000007-E41F-4ADC-AC16-F15E8BEBFAF0}"/>
            </c:ext>
          </c:extLst>
        </c:ser>
        <c:dLbls>
          <c:showLegendKey val="0"/>
          <c:showVal val="0"/>
          <c:showCatName val="0"/>
          <c:showSerName val="0"/>
          <c:showPercent val="0"/>
          <c:showBubbleSize val="0"/>
        </c:dLbls>
        <c:gapWidth val="150"/>
        <c:overlap val="100"/>
        <c:axId val="285157632"/>
        <c:axId val="285163520"/>
      </c:barChart>
      <c:catAx>
        <c:axId val="285157632"/>
        <c:scaling>
          <c:orientation val="minMax"/>
        </c:scaling>
        <c:delete val="0"/>
        <c:axPos val="b"/>
        <c:numFmt formatCode="General" sourceLinked="1"/>
        <c:majorTickMark val="none"/>
        <c:minorTickMark val="none"/>
        <c:tickLblPos val="nextTo"/>
        <c:txPr>
          <a:bodyPr/>
          <a:lstStyle/>
          <a:p>
            <a:pPr>
              <a:defRPr sz="900"/>
            </a:pPr>
            <a:endParaRPr lang="cs-CZ"/>
          </a:p>
        </c:txPr>
        <c:crossAx val="285163520"/>
        <c:crosses val="autoZero"/>
        <c:auto val="1"/>
        <c:lblAlgn val="ctr"/>
        <c:lblOffset val="100"/>
        <c:noMultiLvlLbl val="0"/>
      </c:catAx>
      <c:valAx>
        <c:axId val="285163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15763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extLst>
            <c:ext xmlns:c16="http://schemas.microsoft.com/office/drawing/2014/chart" uri="{C3380CC4-5D6E-409C-BE32-E72D297353CC}">
              <c16:uniqueId val="{00000000-3D0B-4998-B3D0-ED4CA6CB4FEB}"/>
            </c:ext>
          </c:extLst>
        </c:ser>
        <c:dLbls>
          <c:showLegendKey val="0"/>
          <c:showVal val="0"/>
          <c:showCatName val="0"/>
          <c:showSerName val="0"/>
          <c:showPercent val="0"/>
          <c:showBubbleSize val="0"/>
        </c:dLbls>
        <c:gapWidth val="150"/>
        <c:axId val="285197056"/>
        <c:axId val="285198592"/>
      </c:barChart>
      <c:catAx>
        <c:axId val="285197056"/>
        <c:scaling>
          <c:orientation val="minMax"/>
        </c:scaling>
        <c:delete val="0"/>
        <c:axPos val="l"/>
        <c:numFmt formatCode="General" sourceLinked="1"/>
        <c:majorTickMark val="none"/>
        <c:minorTickMark val="none"/>
        <c:tickLblPos val="nextTo"/>
        <c:txPr>
          <a:bodyPr/>
          <a:lstStyle/>
          <a:p>
            <a:pPr>
              <a:defRPr sz="900"/>
            </a:pPr>
            <a:endParaRPr lang="cs-CZ"/>
          </a:p>
        </c:txPr>
        <c:crossAx val="285198592"/>
        <c:crosses val="autoZero"/>
        <c:auto val="1"/>
        <c:lblAlgn val="ctr"/>
        <c:lblOffset val="100"/>
        <c:noMultiLvlLbl val="0"/>
      </c:catAx>
      <c:valAx>
        <c:axId val="285198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97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537-48D4-AE83-88E08A54BD35}"/>
              </c:ext>
            </c:extLst>
          </c:dPt>
          <c:cat>
            <c:numRef>
              <c:f>'14.14'!$J$19:$J$26</c:f>
              <c:numCache>
                <c:formatCode>General</c:formatCode>
                <c:ptCount val="8"/>
              </c:numCache>
            </c:numRef>
          </c:cat>
          <c:val>
            <c:numRef>
              <c:f>'14.14'!$K$19:$K$26</c:f>
              <c:numCache>
                <c:formatCode>General</c:formatCode>
                <c:ptCount val="8"/>
              </c:numCache>
            </c:numRef>
          </c:val>
          <c:extLst>
            <c:ext xmlns:c16="http://schemas.microsoft.com/office/drawing/2014/chart" uri="{C3380CC4-5D6E-409C-BE32-E72D297353CC}">
              <c16:uniqueId val="{00000002-D537-48D4-AE83-88E08A54BD3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extLst>
            <c:ext xmlns:c16="http://schemas.microsoft.com/office/drawing/2014/chart" uri="{C3380CC4-5D6E-409C-BE32-E72D297353CC}">
              <c16:uniqueId val="{00000000-1CD1-4109-B99F-21BE67C49721}"/>
            </c:ext>
          </c:extLst>
        </c:ser>
        <c:dLbls>
          <c:showLegendKey val="0"/>
          <c:showVal val="0"/>
          <c:showCatName val="0"/>
          <c:showSerName val="0"/>
          <c:showPercent val="0"/>
          <c:showBubbleSize val="0"/>
        </c:dLbls>
        <c:gapWidth val="150"/>
        <c:axId val="285416064"/>
        <c:axId val="285426048"/>
      </c:barChart>
      <c:catAx>
        <c:axId val="285416064"/>
        <c:scaling>
          <c:orientation val="maxMin"/>
        </c:scaling>
        <c:delete val="0"/>
        <c:axPos val="l"/>
        <c:numFmt formatCode="0.0" sourceLinked="1"/>
        <c:majorTickMark val="none"/>
        <c:minorTickMark val="none"/>
        <c:tickLblPos val="nextTo"/>
        <c:txPr>
          <a:bodyPr/>
          <a:lstStyle/>
          <a:p>
            <a:pPr>
              <a:defRPr sz="900"/>
            </a:pPr>
            <a:endParaRPr lang="cs-CZ"/>
          </a:p>
        </c:txPr>
        <c:crossAx val="285426048"/>
        <c:crosses val="autoZero"/>
        <c:auto val="1"/>
        <c:lblAlgn val="ctr"/>
        <c:lblOffset val="100"/>
        <c:noMultiLvlLbl val="0"/>
      </c:catAx>
      <c:valAx>
        <c:axId val="285426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4160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extLst>
            <c:ext xmlns:c16="http://schemas.microsoft.com/office/drawing/2014/chart" uri="{C3380CC4-5D6E-409C-BE32-E72D297353CC}">
              <c16:uniqueId val="{00000000-533A-4656-9AE8-AC2CE5CFA4EC}"/>
            </c:ext>
          </c:extLst>
        </c:ser>
        <c:dLbls>
          <c:showLegendKey val="0"/>
          <c:showVal val="0"/>
          <c:showCatName val="0"/>
          <c:showSerName val="0"/>
          <c:showPercent val="0"/>
          <c:showBubbleSize val="0"/>
        </c:dLbls>
        <c:gapWidth val="150"/>
        <c:axId val="285442432"/>
        <c:axId val="285443968"/>
      </c:barChart>
      <c:catAx>
        <c:axId val="285442432"/>
        <c:scaling>
          <c:orientation val="minMax"/>
        </c:scaling>
        <c:delete val="0"/>
        <c:axPos val="l"/>
        <c:numFmt formatCode="General" sourceLinked="1"/>
        <c:majorTickMark val="none"/>
        <c:minorTickMark val="none"/>
        <c:tickLblPos val="nextTo"/>
        <c:txPr>
          <a:bodyPr/>
          <a:lstStyle/>
          <a:p>
            <a:pPr>
              <a:defRPr sz="900"/>
            </a:pPr>
            <a:endParaRPr lang="cs-CZ"/>
          </a:p>
        </c:txPr>
        <c:crossAx val="285443968"/>
        <c:crosses val="autoZero"/>
        <c:auto val="1"/>
        <c:lblAlgn val="ctr"/>
        <c:lblOffset val="100"/>
        <c:noMultiLvlLbl val="0"/>
      </c:catAx>
      <c:valAx>
        <c:axId val="285443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442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#,##0.0</c:formatCode>
                <c:ptCount val="3"/>
              </c:numCache>
            </c:numRef>
          </c:val>
          <c:extLst>
            <c:ext xmlns:c16="http://schemas.microsoft.com/office/drawing/2014/chart" uri="{C3380CC4-5D6E-409C-BE32-E72D297353CC}">
              <c16:uniqueId val="{00000000-1126-45DC-BB60-9D591292108A}"/>
            </c:ext>
          </c:extLst>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#,##0.0</c:formatCode>
                <c:ptCount val="3"/>
              </c:numCache>
            </c:numRef>
          </c:val>
          <c:extLst>
            <c:ext xmlns:c16="http://schemas.microsoft.com/office/drawing/2014/chart" uri="{C3380CC4-5D6E-409C-BE32-E72D297353CC}">
              <c16:uniqueId val="{00000001-1126-45DC-BB60-9D591292108A}"/>
            </c:ext>
          </c:extLst>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#,##0.0</c:formatCode>
                <c:ptCount val="3"/>
              </c:numCache>
            </c:numRef>
          </c:val>
          <c:extLst>
            <c:ext xmlns:c16="http://schemas.microsoft.com/office/drawing/2014/chart" uri="{C3380CC4-5D6E-409C-BE32-E72D297353CC}">
              <c16:uniqueId val="{00000002-1126-45DC-BB60-9D591292108A}"/>
            </c:ext>
          </c:extLst>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#,##0.0</c:formatCode>
                <c:ptCount val="3"/>
              </c:numCache>
            </c:numRef>
          </c:val>
          <c:extLst>
            <c:ext xmlns:c16="http://schemas.microsoft.com/office/drawing/2014/chart" uri="{C3380CC4-5D6E-409C-BE32-E72D297353CC}">
              <c16:uniqueId val="{00000003-1126-45DC-BB60-9D591292108A}"/>
            </c:ext>
          </c:extLst>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#,##0.0</c:formatCode>
                <c:ptCount val="3"/>
              </c:numCache>
            </c:numRef>
          </c:val>
          <c:extLst>
            <c:ext xmlns:c16="http://schemas.microsoft.com/office/drawing/2014/chart" uri="{C3380CC4-5D6E-409C-BE32-E72D297353CC}">
              <c16:uniqueId val="{00000004-1126-45DC-BB60-9D591292108A}"/>
            </c:ext>
          </c:extLst>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#,##0.0</c:formatCode>
                <c:ptCount val="3"/>
              </c:numCache>
            </c:numRef>
          </c:val>
          <c:extLst>
            <c:ext xmlns:c16="http://schemas.microsoft.com/office/drawing/2014/chart" uri="{C3380CC4-5D6E-409C-BE32-E72D297353CC}">
              <c16:uniqueId val="{00000005-1126-45DC-BB60-9D591292108A}"/>
            </c:ext>
          </c:extLst>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#,##0.0</c:formatCode>
                <c:ptCount val="3"/>
              </c:numCache>
            </c:numRef>
          </c:val>
          <c:extLst>
            <c:ext xmlns:c16="http://schemas.microsoft.com/office/drawing/2014/chart" uri="{C3380CC4-5D6E-409C-BE32-E72D297353CC}">
              <c16:uniqueId val="{00000006-1126-45DC-BB60-9D591292108A}"/>
            </c:ext>
          </c:extLst>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#,##0.0</c:formatCode>
                <c:ptCount val="3"/>
              </c:numCache>
            </c:numRef>
          </c:val>
          <c:extLst>
            <c:ext xmlns:c16="http://schemas.microsoft.com/office/drawing/2014/chart" uri="{C3380CC4-5D6E-409C-BE32-E72D297353CC}">
              <c16:uniqueId val="{00000007-1126-45DC-BB60-9D591292108A}"/>
            </c:ext>
          </c:extLst>
        </c:ser>
        <c:dLbls>
          <c:showLegendKey val="0"/>
          <c:showVal val="0"/>
          <c:showCatName val="0"/>
          <c:showSerName val="0"/>
          <c:showPercent val="0"/>
          <c:showBubbleSize val="0"/>
        </c:dLbls>
        <c:gapWidth val="150"/>
        <c:overlap val="100"/>
        <c:axId val="285833472"/>
        <c:axId val="285847552"/>
      </c:barChart>
      <c:catAx>
        <c:axId val="285833472"/>
        <c:scaling>
          <c:orientation val="minMax"/>
        </c:scaling>
        <c:delete val="0"/>
        <c:axPos val="b"/>
        <c:numFmt formatCode="General" sourceLinked="1"/>
        <c:majorTickMark val="none"/>
        <c:minorTickMark val="none"/>
        <c:tickLblPos val="nextTo"/>
        <c:txPr>
          <a:bodyPr/>
          <a:lstStyle/>
          <a:p>
            <a:pPr>
              <a:defRPr sz="900"/>
            </a:pPr>
            <a:endParaRPr lang="cs-CZ"/>
          </a:p>
        </c:txPr>
        <c:crossAx val="285847552"/>
        <c:crosses val="autoZero"/>
        <c:auto val="1"/>
        <c:lblAlgn val="ctr"/>
        <c:lblOffset val="100"/>
        <c:noMultiLvlLbl val="0"/>
      </c:catAx>
      <c:valAx>
        <c:axId val="285847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8334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4.0979344729344721E-3"/>
          <c:y val="1.2491234175838518E-2"/>
        </c:manualLayout>
      </c:layout>
      <c:overlay val="0"/>
    </c:title>
    <c:autoTitleDeleted val="0"/>
    <c:plotArea>
      <c:layout>
        <c:manualLayout>
          <c:layoutTarget val="inner"/>
          <c:xMode val="edge"/>
          <c:yMode val="edge"/>
          <c:x val="8.0877328424643471E-2"/>
          <c:y val="0.13519313304721031"/>
          <c:w val="0.88392532828191406"/>
          <c:h val="0.77047210300429181"/>
        </c:manualLayout>
      </c:layout>
      <c:barChart>
        <c:barDir val="col"/>
        <c:grouping val="stacked"/>
        <c:varyColors val="0"/>
        <c:ser>
          <c:idx val="0"/>
          <c:order val="0"/>
          <c:tx>
            <c:strRef>
              <c:f>'5.1'!$A$8</c:f>
              <c:strCache>
                <c:ptCount val="1"/>
                <c:pt idx="0">
                  <c:v>Biomasa</c:v>
                </c:pt>
              </c:strCache>
            </c:strRef>
          </c:tx>
          <c:spPr>
            <a:solidFill>
              <a:schemeClr val="tx2"/>
            </a:solidFill>
          </c:spPr>
          <c:invertIfNegative val="0"/>
          <c:val>
            <c:numRef>
              <c:f>'5.1'!$B$8:$M$8</c:f>
              <c:numCache>
                <c:formatCode>#,##0.0</c:formatCode>
                <c:ptCount val="12"/>
                <c:pt idx="0">
                  <c:v>1220.4999549999995</c:v>
                </c:pt>
                <c:pt idx="1">
                  <c:v>986.98325</c:v>
                </c:pt>
                <c:pt idx="2">
                  <c:v>972.20342599999992</c:v>
                </c:pt>
                <c:pt idx="3">
                  <c:v>738.15990699999998</c:v>
                </c:pt>
                <c:pt idx="4">
                  <c:v>459.29699399999993</c:v>
                </c:pt>
                <c:pt idx="5">
                  <c:v>345.01661999999999</c:v>
                </c:pt>
                <c:pt idx="6">
                  <c:v>340.69512200000003</c:v>
                </c:pt>
                <c:pt idx="7">
                  <c:v>333.502272</c:v>
                </c:pt>
                <c:pt idx="8">
                  <c:v>435.85661300000021</c:v>
                </c:pt>
                <c:pt idx="9">
                  <c:v>811.61884099999997</c:v>
                </c:pt>
                <c:pt idx="10">
                  <c:v>1169.447619</c:v>
                </c:pt>
                <c:pt idx="11">
                  <c:v>1295.1068290000001</c:v>
                </c:pt>
              </c:numCache>
            </c:numRef>
          </c:val>
          <c:extLst>
            <c:ext xmlns:c16="http://schemas.microsoft.com/office/drawing/2014/chart" uri="{C3380CC4-5D6E-409C-BE32-E72D297353CC}">
              <c16:uniqueId val="{00000000-85BA-41BF-94A4-ABB20CCABEA8}"/>
            </c:ext>
          </c:extLst>
        </c:ser>
        <c:ser>
          <c:idx val="1"/>
          <c:order val="1"/>
          <c:tx>
            <c:strRef>
              <c:f>'5.1'!$A$9</c:f>
              <c:strCache>
                <c:ptCount val="1"/>
                <c:pt idx="0">
                  <c:v>Bioplyn</c:v>
                </c:pt>
              </c:strCache>
            </c:strRef>
          </c:tx>
          <c:spPr>
            <a:solidFill>
              <a:schemeClr val="accent2"/>
            </a:solidFill>
          </c:spPr>
          <c:invertIfNegative val="0"/>
          <c:val>
            <c:numRef>
              <c:f>'5.1'!$B$9:$M$9</c:f>
              <c:numCache>
                <c:formatCode>#,##0.0</c:formatCode>
                <c:ptCount val="12"/>
                <c:pt idx="0">
                  <c:v>59.325439999999993</c:v>
                </c:pt>
                <c:pt idx="1">
                  <c:v>52.214307999999996</c:v>
                </c:pt>
                <c:pt idx="2">
                  <c:v>49.038086000000014</c:v>
                </c:pt>
                <c:pt idx="3">
                  <c:v>41.555479000000012</c:v>
                </c:pt>
                <c:pt idx="4">
                  <c:v>33.151497000000006</c:v>
                </c:pt>
                <c:pt idx="5">
                  <c:v>27.405393000000011</c:v>
                </c:pt>
                <c:pt idx="6">
                  <c:v>24.831749000000002</c:v>
                </c:pt>
                <c:pt idx="7">
                  <c:v>23.646503999999997</c:v>
                </c:pt>
                <c:pt idx="8">
                  <c:v>29.360890000000015</c:v>
                </c:pt>
                <c:pt idx="9">
                  <c:v>43.199981000000008</c:v>
                </c:pt>
                <c:pt idx="10">
                  <c:v>52.973109000000001</c:v>
                </c:pt>
                <c:pt idx="11">
                  <c:v>58.784475000000022</c:v>
                </c:pt>
              </c:numCache>
            </c:numRef>
          </c:val>
          <c:extLst>
            <c:ext xmlns:c16="http://schemas.microsoft.com/office/drawing/2014/chart" uri="{C3380CC4-5D6E-409C-BE32-E72D297353CC}">
              <c16:uniqueId val="{00000001-85BA-41BF-94A4-ABB20CCABEA8}"/>
            </c:ext>
          </c:extLst>
        </c:ser>
        <c:ser>
          <c:idx val="2"/>
          <c:order val="2"/>
          <c:tx>
            <c:strRef>
              <c:f>'5.1'!$A$10</c:f>
              <c:strCache>
                <c:ptCount val="1"/>
                <c:pt idx="0">
                  <c:v>Černé uhlí</c:v>
                </c:pt>
              </c:strCache>
            </c:strRef>
          </c:tx>
          <c:spPr>
            <a:solidFill>
              <a:schemeClr val="accent4"/>
            </a:solidFill>
          </c:spPr>
          <c:invertIfNegative val="0"/>
          <c:val>
            <c:numRef>
              <c:f>'5.1'!$B$10:$M$10</c:f>
              <c:numCache>
                <c:formatCode>#,##0.0</c:formatCode>
                <c:ptCount val="12"/>
                <c:pt idx="0">
                  <c:v>1057.245126</c:v>
                </c:pt>
                <c:pt idx="1">
                  <c:v>633.10364000000004</c:v>
                </c:pt>
                <c:pt idx="2">
                  <c:v>577.22798399999999</c:v>
                </c:pt>
                <c:pt idx="3">
                  <c:v>391.00806299999999</c:v>
                </c:pt>
                <c:pt idx="4">
                  <c:v>157.555207</c:v>
                </c:pt>
                <c:pt idx="5">
                  <c:v>118.582306</c:v>
                </c:pt>
                <c:pt idx="6">
                  <c:v>84.394270000000006</c:v>
                </c:pt>
                <c:pt idx="7">
                  <c:v>101.172562</c:v>
                </c:pt>
                <c:pt idx="8">
                  <c:v>126.58607800000001</c:v>
                </c:pt>
                <c:pt idx="9">
                  <c:v>379.98551600000002</c:v>
                </c:pt>
                <c:pt idx="10">
                  <c:v>708.44134999999994</c:v>
                </c:pt>
                <c:pt idx="11">
                  <c:v>821.035616</c:v>
                </c:pt>
              </c:numCache>
            </c:numRef>
          </c:val>
          <c:extLst>
            <c:ext xmlns:c16="http://schemas.microsoft.com/office/drawing/2014/chart" uri="{C3380CC4-5D6E-409C-BE32-E72D297353CC}">
              <c16:uniqueId val="{00000002-85BA-41BF-94A4-ABB20CCABEA8}"/>
            </c:ext>
          </c:extLst>
        </c:ser>
        <c:ser>
          <c:idx val="3"/>
          <c:order val="3"/>
          <c:tx>
            <c:strRef>
              <c:f>'5.1'!$A$11</c:f>
              <c:strCache>
                <c:ptCount val="1"/>
                <c:pt idx="0">
                  <c:v>Elektrická energie</c:v>
                </c:pt>
              </c:strCache>
            </c:strRef>
          </c:tx>
          <c:spPr>
            <a:solidFill>
              <a:schemeClr val="accent4"/>
            </a:solidFill>
          </c:spPr>
          <c:invertIfNegative val="0"/>
          <c:val>
            <c:numRef>
              <c:f>'5.1'!$B$11:$M$11</c:f>
              <c:numCache>
                <c:formatCode>#,##0.0</c:formatCode>
                <c:ptCount val="12"/>
                <c:pt idx="0">
                  <c:v>7.0131129999999997</c:v>
                </c:pt>
                <c:pt idx="1">
                  <c:v>7.0436720000000008</c:v>
                </c:pt>
                <c:pt idx="2">
                  <c:v>8.0578000000000003</c:v>
                </c:pt>
                <c:pt idx="3">
                  <c:v>7.7761800000000001</c:v>
                </c:pt>
                <c:pt idx="4">
                  <c:v>8.7895079999999997</c:v>
                </c:pt>
                <c:pt idx="5">
                  <c:v>6.9753569999999998</c:v>
                </c:pt>
                <c:pt idx="6">
                  <c:v>3.8105349999999998</c:v>
                </c:pt>
                <c:pt idx="7">
                  <c:v>9.4810760000000016</c:v>
                </c:pt>
                <c:pt idx="8">
                  <c:v>10.180546999999999</c:v>
                </c:pt>
                <c:pt idx="9">
                  <c:v>8.7015469999999997</c:v>
                </c:pt>
                <c:pt idx="10">
                  <c:v>4.518485000000001</c:v>
                </c:pt>
                <c:pt idx="11">
                  <c:v>5.9198310000000003</c:v>
                </c:pt>
              </c:numCache>
            </c:numRef>
          </c:val>
          <c:extLst>
            <c:ext xmlns:c16="http://schemas.microsoft.com/office/drawing/2014/chart" uri="{C3380CC4-5D6E-409C-BE32-E72D297353CC}">
              <c16:uniqueId val="{00000003-85BA-41BF-94A4-ABB20CCABEA8}"/>
            </c:ext>
          </c:extLst>
        </c:ser>
        <c:ser>
          <c:idx val="4"/>
          <c:order val="4"/>
          <c:tx>
            <c:strRef>
              <c:f>'5.1'!$A$12</c:f>
              <c:strCache>
                <c:ptCount val="1"/>
                <c:pt idx="0">
                  <c:v>Energie prostředí (tepelné čerpadlo)</c:v>
                </c:pt>
              </c:strCache>
            </c:strRef>
          </c:tx>
          <c:spPr>
            <a:solidFill>
              <a:schemeClr val="accent5"/>
            </a:solidFill>
          </c:spPr>
          <c:invertIfNegative val="0"/>
          <c:val>
            <c:numRef>
              <c:f>'5.1'!$B$12:$M$12</c:f>
              <c:numCache>
                <c:formatCode>#,##0.0</c:formatCode>
                <c:ptCount val="12"/>
                <c:pt idx="0">
                  <c:v>12.037753901786701</c:v>
                </c:pt>
                <c:pt idx="1">
                  <c:v>8.7004922847878792</c:v>
                </c:pt>
                <c:pt idx="2">
                  <c:v>8.9156231650099826</c:v>
                </c:pt>
                <c:pt idx="3">
                  <c:v>7.5268091244679498</c:v>
                </c:pt>
                <c:pt idx="4">
                  <c:v>5.9726838815043246</c:v>
                </c:pt>
                <c:pt idx="5">
                  <c:v>6.1974480793614166</c:v>
                </c:pt>
                <c:pt idx="6">
                  <c:v>6.7944176832414813</c:v>
                </c:pt>
                <c:pt idx="7">
                  <c:v>5.4503265475520024</c:v>
                </c:pt>
                <c:pt idx="8">
                  <c:v>4.7657403334656614</c:v>
                </c:pt>
                <c:pt idx="9">
                  <c:v>8.6235030005731534</c:v>
                </c:pt>
                <c:pt idx="10">
                  <c:v>9.123164258203607</c:v>
                </c:pt>
                <c:pt idx="11">
                  <c:v>10.081896740045844</c:v>
                </c:pt>
              </c:numCache>
            </c:numRef>
          </c:val>
          <c:extLst>
            <c:ext xmlns:c16="http://schemas.microsoft.com/office/drawing/2014/chart" uri="{C3380CC4-5D6E-409C-BE32-E72D297353CC}">
              <c16:uniqueId val="{00000004-85BA-41BF-94A4-ABB20CCABEA8}"/>
            </c:ext>
          </c:extLst>
        </c:ser>
        <c:ser>
          <c:idx val="5"/>
          <c:order val="5"/>
          <c:tx>
            <c:strRef>
              <c:f>'5.1'!$A$13</c:f>
              <c:strCache>
                <c:ptCount val="1"/>
                <c:pt idx="0">
                  <c:v>Energie Slunce (solární kolektor)</c:v>
                </c:pt>
              </c:strCache>
            </c:strRef>
          </c:tx>
          <c:spPr>
            <a:solidFill>
              <a:schemeClr val="accent6"/>
            </a:solidFill>
          </c:spPr>
          <c:invertIfNegative val="0"/>
          <c:val>
            <c:numRef>
              <c:f>'5.1'!$B$13:$M$13</c:f>
              <c:numCache>
                <c:formatCode>#,##0.0</c:formatCode>
                <c:ptCount val="12"/>
                <c:pt idx="0">
                  <c:v>0.27752000000000004</c:v>
                </c:pt>
                <c:pt idx="1">
                  <c:v>0.10791000000000001</c:v>
                </c:pt>
                <c:pt idx="2">
                  <c:v>0.20577999999999999</c:v>
                </c:pt>
                <c:pt idx="3">
                  <c:v>0.11462</c:v>
                </c:pt>
                <c:pt idx="4">
                  <c:v>0.10443</c:v>
                </c:pt>
                <c:pt idx="5">
                  <c:v>9.3180000000000013E-2</c:v>
                </c:pt>
                <c:pt idx="6">
                  <c:v>0.10849</c:v>
                </c:pt>
                <c:pt idx="7">
                  <c:v>0.10258</c:v>
                </c:pt>
                <c:pt idx="8">
                  <c:v>0.12323999999999999</c:v>
                </c:pt>
                <c:pt idx="9">
                  <c:v>0.18567000000000003</c:v>
                </c:pt>
                <c:pt idx="10">
                  <c:v>0.26630000000000004</c:v>
                </c:pt>
                <c:pt idx="11">
                  <c:v>0.30656899999999998</c:v>
                </c:pt>
              </c:numCache>
            </c:numRef>
          </c:val>
          <c:extLst>
            <c:ext xmlns:c16="http://schemas.microsoft.com/office/drawing/2014/chart" uri="{C3380CC4-5D6E-409C-BE32-E72D297353CC}">
              <c16:uniqueId val="{00000005-85BA-41BF-94A4-ABB20CCABEA8}"/>
            </c:ext>
          </c:extLst>
        </c:ser>
        <c:ser>
          <c:idx val="6"/>
          <c:order val="6"/>
          <c:tx>
            <c:strRef>
              <c:f>'5.1'!$A$14</c:f>
              <c:strCache>
                <c:ptCount val="1"/>
                <c:pt idx="0">
                  <c:v>Hnědé uhlí</c:v>
                </c:pt>
              </c:strCache>
            </c:strRef>
          </c:tx>
          <c:spPr>
            <a:solidFill>
              <a:srgbClr val="F0948F"/>
            </a:solidFill>
          </c:spPr>
          <c:invertIfNegative val="0"/>
          <c:val>
            <c:numRef>
              <c:f>'5.1'!$B$14:$M$14</c:f>
              <c:numCache>
                <c:formatCode>#,##0.0</c:formatCode>
                <c:ptCount val="12"/>
                <c:pt idx="0">
                  <c:v>5337.6962889999995</c:v>
                </c:pt>
                <c:pt idx="1">
                  <c:v>3636.8974839999992</c:v>
                </c:pt>
                <c:pt idx="2">
                  <c:v>3222.66813</c:v>
                </c:pt>
                <c:pt idx="3">
                  <c:v>2323.5997669999997</c:v>
                </c:pt>
                <c:pt idx="4">
                  <c:v>1359.3184990000004</c:v>
                </c:pt>
                <c:pt idx="5">
                  <c:v>1005.5449089999998</c:v>
                </c:pt>
                <c:pt idx="6">
                  <c:v>692.00163099999986</c:v>
                </c:pt>
                <c:pt idx="7">
                  <c:v>788.20513899999992</c:v>
                </c:pt>
                <c:pt idx="8">
                  <c:v>1332.0926670000003</c:v>
                </c:pt>
                <c:pt idx="9">
                  <c:v>2432.8560779999998</c:v>
                </c:pt>
                <c:pt idx="10">
                  <c:v>3911.0620160000003</c:v>
                </c:pt>
                <c:pt idx="11">
                  <c:v>4632.8373920000004</c:v>
                </c:pt>
              </c:numCache>
            </c:numRef>
          </c:val>
          <c:extLst>
            <c:ext xmlns:c16="http://schemas.microsoft.com/office/drawing/2014/chart" uri="{C3380CC4-5D6E-409C-BE32-E72D297353CC}">
              <c16:uniqueId val="{00000006-85BA-41BF-94A4-ABB20CCABEA8}"/>
            </c:ext>
          </c:extLst>
        </c:ser>
        <c:ser>
          <c:idx val="7"/>
          <c:order val="7"/>
          <c:tx>
            <c:strRef>
              <c:f>'5.1'!$A$15</c:f>
              <c:strCache>
                <c:ptCount val="1"/>
                <c:pt idx="0">
                  <c:v>Jaderné palivo</c:v>
                </c:pt>
              </c:strCache>
            </c:strRef>
          </c:tx>
          <c:spPr>
            <a:solidFill>
              <a:srgbClr val="F7C9C7"/>
            </a:solidFill>
          </c:spPr>
          <c:invertIfNegative val="0"/>
          <c:val>
            <c:numRef>
              <c:f>'5.1'!$B$15:$M$15</c:f>
              <c:numCache>
                <c:formatCode>#,##0.0</c:formatCode>
                <c:ptCount val="12"/>
                <c:pt idx="0">
                  <c:v>165.14170999999999</c:v>
                </c:pt>
                <c:pt idx="1">
                  <c:v>95.534589999999994</c:v>
                </c:pt>
                <c:pt idx="2">
                  <c:v>105.88573999999998</c:v>
                </c:pt>
                <c:pt idx="3">
                  <c:v>77.802720000000008</c:v>
                </c:pt>
                <c:pt idx="4">
                  <c:v>44.144090000000006</c:v>
                </c:pt>
                <c:pt idx="5">
                  <c:v>28.215979999999998</c:v>
                </c:pt>
                <c:pt idx="6">
                  <c:v>16.845170000000003</c:v>
                </c:pt>
                <c:pt idx="7">
                  <c:v>5.9046500000000002</c:v>
                </c:pt>
                <c:pt idx="8">
                  <c:v>9.79908</c:v>
                </c:pt>
                <c:pt idx="9">
                  <c:v>80.353499999999997</c:v>
                </c:pt>
                <c:pt idx="10">
                  <c:v>134.50604000000001</c:v>
                </c:pt>
                <c:pt idx="11">
                  <c:v>153.84072999999998</c:v>
                </c:pt>
              </c:numCache>
            </c:numRef>
          </c:val>
          <c:extLst>
            <c:ext xmlns:c16="http://schemas.microsoft.com/office/drawing/2014/chart" uri="{C3380CC4-5D6E-409C-BE32-E72D297353CC}">
              <c16:uniqueId val="{00000007-85BA-41BF-94A4-ABB20CCABEA8}"/>
            </c:ext>
          </c:extLst>
        </c:ser>
        <c:ser>
          <c:idx val="8"/>
          <c:order val="8"/>
          <c:tx>
            <c:strRef>
              <c:f>'5.1'!$A$16</c:f>
              <c:strCache>
                <c:ptCount val="1"/>
                <c:pt idx="0">
                  <c:v>Koks</c:v>
                </c:pt>
              </c:strCache>
            </c:strRef>
          </c:tx>
          <c:spPr>
            <a:solidFill>
              <a:schemeClr val="tx1"/>
            </a:solidFill>
          </c:spPr>
          <c:invertIfNegative val="0"/>
          <c:val>
            <c:numRef>
              <c:f>'5.1'!$B$16:$M$16</c:f>
              <c:numCache>
                <c:formatCode>#,##0.0</c:formatCode>
                <c:ptCount val="12"/>
                <c:pt idx="0">
                  <c:v>0</c:v>
                </c:pt>
                <c:pt idx="1">
                  <c:v>0</c:v>
                </c:pt>
                <c:pt idx="2">
                  <c:v>0</c:v>
                </c:pt>
                <c:pt idx="3">
                  <c:v>0</c:v>
                </c:pt>
                <c:pt idx="4">
                  <c:v>0</c:v>
                </c:pt>
                <c:pt idx="5">
                  <c:v>0</c:v>
                </c:pt>
                <c:pt idx="6">
                  <c:v>0</c:v>
                </c:pt>
                <c:pt idx="7">
                  <c:v>0</c:v>
                </c:pt>
                <c:pt idx="8">
                  <c:v>0</c:v>
                </c:pt>
                <c:pt idx="9">
                  <c:v>0</c:v>
                </c:pt>
                <c:pt idx="10">
                  <c:v>3.5999999999999997E-2</c:v>
                </c:pt>
                <c:pt idx="11">
                  <c:v>0.02</c:v>
                </c:pt>
              </c:numCache>
            </c:numRef>
          </c:val>
          <c:extLst>
            <c:ext xmlns:c16="http://schemas.microsoft.com/office/drawing/2014/chart" uri="{C3380CC4-5D6E-409C-BE32-E72D297353CC}">
              <c16:uniqueId val="{00000008-85BA-41BF-94A4-ABB20CCABEA8}"/>
            </c:ext>
          </c:extLst>
        </c:ser>
        <c:ser>
          <c:idx val="9"/>
          <c:order val="9"/>
          <c:tx>
            <c:strRef>
              <c:f>'5.1'!$A$17</c:f>
              <c:strCache>
                <c:ptCount val="1"/>
                <c:pt idx="0">
                  <c:v>Odpadní teplo</c:v>
                </c:pt>
              </c:strCache>
            </c:strRef>
          </c:tx>
          <c:spPr>
            <a:solidFill>
              <a:srgbClr val="646363"/>
            </a:solidFill>
          </c:spPr>
          <c:invertIfNegative val="0"/>
          <c:val>
            <c:numRef>
              <c:f>'5.1'!$B$17:$M$17</c:f>
              <c:numCache>
                <c:formatCode>#,##0.0</c:formatCode>
                <c:ptCount val="12"/>
                <c:pt idx="0">
                  <c:v>87.920591000000002</c:v>
                </c:pt>
                <c:pt idx="1">
                  <c:v>87.642083</c:v>
                </c:pt>
                <c:pt idx="2">
                  <c:v>75.262092999999993</c:v>
                </c:pt>
                <c:pt idx="3">
                  <c:v>93.502456000000009</c:v>
                </c:pt>
                <c:pt idx="4">
                  <c:v>74.908930999999995</c:v>
                </c:pt>
                <c:pt idx="5">
                  <c:v>82.181916999999999</c:v>
                </c:pt>
                <c:pt idx="6">
                  <c:v>81.671397999999996</c:v>
                </c:pt>
                <c:pt idx="7">
                  <c:v>74.594770000000011</c:v>
                </c:pt>
                <c:pt idx="8">
                  <c:v>64.546924000000004</c:v>
                </c:pt>
                <c:pt idx="9">
                  <c:v>69.777662000000007</c:v>
                </c:pt>
                <c:pt idx="10">
                  <c:v>88.514649999999989</c:v>
                </c:pt>
                <c:pt idx="11">
                  <c:v>89.170095999999987</c:v>
                </c:pt>
              </c:numCache>
            </c:numRef>
          </c:val>
          <c:extLst>
            <c:ext xmlns:c16="http://schemas.microsoft.com/office/drawing/2014/chart" uri="{C3380CC4-5D6E-409C-BE32-E72D297353CC}">
              <c16:uniqueId val="{00000009-85BA-41BF-94A4-ABB20CCABEA8}"/>
            </c:ext>
          </c:extLst>
        </c:ser>
        <c:ser>
          <c:idx val="10"/>
          <c:order val="10"/>
          <c:tx>
            <c:strRef>
              <c:f>'5.1'!$A$18</c:f>
              <c:strCache>
                <c:ptCount val="1"/>
                <c:pt idx="0">
                  <c:v>Ostatní kapalná paliva</c:v>
                </c:pt>
              </c:strCache>
            </c:strRef>
          </c:tx>
          <c:spPr>
            <a:solidFill>
              <a:srgbClr val="D0D0D0"/>
            </a:solidFill>
          </c:spPr>
          <c:invertIfNegative val="0"/>
          <c:val>
            <c:numRef>
              <c:f>'5.1'!$B$18:$M$18</c:f>
              <c:numCache>
                <c:formatCode>#,##0.0</c:formatCode>
                <c:ptCount val="12"/>
                <c:pt idx="0">
                  <c:v>8.6092589999999998</c:v>
                </c:pt>
                <c:pt idx="1">
                  <c:v>2.5861530000000004</c:v>
                </c:pt>
                <c:pt idx="2">
                  <c:v>1.202213</c:v>
                </c:pt>
                <c:pt idx="3">
                  <c:v>4.2201209999999989</c:v>
                </c:pt>
                <c:pt idx="4">
                  <c:v>0.60944900000000002</c:v>
                </c:pt>
                <c:pt idx="5">
                  <c:v>0.52254899999999993</c:v>
                </c:pt>
                <c:pt idx="6">
                  <c:v>0.25546400000000002</c:v>
                </c:pt>
                <c:pt idx="7">
                  <c:v>0.83323500000000006</c:v>
                </c:pt>
                <c:pt idx="8">
                  <c:v>2.2809359999999996</c:v>
                </c:pt>
                <c:pt idx="9">
                  <c:v>4.199396000000001</c:v>
                </c:pt>
                <c:pt idx="10">
                  <c:v>7.9157079999999995</c:v>
                </c:pt>
                <c:pt idx="11">
                  <c:v>7.4348179999999999</c:v>
                </c:pt>
              </c:numCache>
            </c:numRef>
          </c:val>
          <c:extLst>
            <c:ext xmlns:c16="http://schemas.microsoft.com/office/drawing/2014/chart" uri="{C3380CC4-5D6E-409C-BE32-E72D297353CC}">
              <c16:uniqueId val="{0000000A-85BA-41BF-94A4-ABB20CCABEA8}"/>
            </c:ext>
          </c:extLst>
        </c:ser>
        <c:ser>
          <c:idx val="11"/>
          <c:order val="11"/>
          <c:tx>
            <c:strRef>
              <c:f>'5.1'!$A$19</c:f>
              <c:strCache>
                <c:ptCount val="1"/>
                <c:pt idx="0">
                  <c:v>Ostatní pevná paliva</c:v>
                </c:pt>
              </c:strCache>
            </c:strRef>
          </c:tx>
          <c:spPr>
            <a:solidFill>
              <a:srgbClr val="D0D0D0"/>
            </a:solidFill>
          </c:spPr>
          <c:invertIfNegative val="0"/>
          <c:val>
            <c:numRef>
              <c:f>'5.1'!$B$19:$M$19</c:f>
              <c:numCache>
                <c:formatCode>#,##0.0</c:formatCode>
                <c:ptCount val="12"/>
                <c:pt idx="0">
                  <c:v>336.76181799999995</c:v>
                </c:pt>
                <c:pt idx="1">
                  <c:v>325.54970799999995</c:v>
                </c:pt>
                <c:pt idx="2">
                  <c:v>318.90088400000002</c:v>
                </c:pt>
                <c:pt idx="3">
                  <c:v>290.30203799999992</c:v>
                </c:pt>
                <c:pt idx="4">
                  <c:v>250.481111</c:v>
                </c:pt>
                <c:pt idx="5">
                  <c:v>219.73164399999999</c:v>
                </c:pt>
                <c:pt idx="6">
                  <c:v>197.14690600000003</c:v>
                </c:pt>
                <c:pt idx="7">
                  <c:v>218.298967</c:v>
                </c:pt>
                <c:pt idx="8">
                  <c:v>201.44562299999998</c:v>
                </c:pt>
                <c:pt idx="9">
                  <c:v>256.58018099999998</c:v>
                </c:pt>
                <c:pt idx="10">
                  <c:v>351.12974400000007</c:v>
                </c:pt>
                <c:pt idx="11">
                  <c:v>340.74556000000001</c:v>
                </c:pt>
              </c:numCache>
            </c:numRef>
          </c:val>
          <c:extLst>
            <c:ext xmlns:c16="http://schemas.microsoft.com/office/drawing/2014/chart" uri="{C3380CC4-5D6E-409C-BE32-E72D297353CC}">
              <c16:uniqueId val="{0000000B-85BA-41BF-94A4-ABB20CCABEA8}"/>
            </c:ext>
          </c:extLst>
        </c:ser>
        <c:ser>
          <c:idx val="12"/>
          <c:order val="12"/>
          <c:tx>
            <c:strRef>
              <c:f>'5.1'!$A$20</c:f>
              <c:strCache>
                <c:ptCount val="1"/>
                <c:pt idx="0">
                  <c:v>Ostatní plyny</c:v>
                </c:pt>
              </c:strCache>
            </c:strRef>
          </c:tx>
          <c:spPr>
            <a:pattFill prst="ltUpDiag">
              <a:fgClr>
                <a:schemeClr val="tx2"/>
              </a:fgClr>
              <a:bgClr>
                <a:schemeClr val="bg1"/>
              </a:bgClr>
            </a:pattFill>
          </c:spPr>
          <c:invertIfNegative val="0"/>
          <c:val>
            <c:numRef>
              <c:f>'5.1'!$B$20:$M$20</c:f>
              <c:numCache>
                <c:formatCode>#,##0.0</c:formatCode>
                <c:ptCount val="12"/>
                <c:pt idx="0">
                  <c:v>207.39221799999996</c:v>
                </c:pt>
                <c:pt idx="1">
                  <c:v>198.91372700000002</c:v>
                </c:pt>
                <c:pt idx="2">
                  <c:v>200.76551000000001</c:v>
                </c:pt>
                <c:pt idx="3">
                  <c:v>195.49948000000001</c:v>
                </c:pt>
                <c:pt idx="4">
                  <c:v>185.05208599999992</c:v>
                </c:pt>
                <c:pt idx="5">
                  <c:v>139.98778799999999</c:v>
                </c:pt>
                <c:pt idx="6">
                  <c:v>141.71013500000001</c:v>
                </c:pt>
                <c:pt idx="7">
                  <c:v>125.158238</c:v>
                </c:pt>
                <c:pt idx="8">
                  <c:v>114.213651</c:v>
                </c:pt>
                <c:pt idx="9">
                  <c:v>213.26547600000004</c:v>
                </c:pt>
                <c:pt idx="10">
                  <c:v>200.13072599999998</c:v>
                </c:pt>
                <c:pt idx="11">
                  <c:v>215.81151799999998</c:v>
                </c:pt>
              </c:numCache>
            </c:numRef>
          </c:val>
          <c:extLst>
            <c:ext xmlns:c16="http://schemas.microsoft.com/office/drawing/2014/chart" uri="{C3380CC4-5D6E-409C-BE32-E72D297353CC}">
              <c16:uniqueId val="{0000000C-85BA-41BF-94A4-ABB20CCABEA8}"/>
            </c:ext>
          </c:extLst>
        </c:ser>
        <c:ser>
          <c:idx val="13"/>
          <c:order val="13"/>
          <c:tx>
            <c:strRef>
              <c:f>'5.1'!$A$21</c:f>
              <c:strCache>
                <c:ptCount val="1"/>
                <c:pt idx="0">
                  <c:v>Ostatní</c:v>
                </c:pt>
              </c:strCache>
            </c:strRef>
          </c:tx>
          <c:spPr>
            <a:pattFill prst="ltUpDiag">
              <a:fgClr>
                <a:schemeClr val="accent5"/>
              </a:fgClr>
              <a:bgClr>
                <a:schemeClr val="bg1"/>
              </a:bgClr>
            </a:pattFill>
          </c:spPr>
          <c:invertIfNegative val="0"/>
          <c:val>
            <c:numRef>
              <c:f>'5.1'!$B$21:$M$21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5BA-41BF-94A4-ABB20CCABEA8}"/>
            </c:ext>
          </c:extLst>
        </c:ser>
        <c:ser>
          <c:idx val="14"/>
          <c:order val="14"/>
          <c:tx>
            <c:strRef>
              <c:f>'5.1'!$A$22</c:f>
              <c:strCache>
                <c:ptCount val="1"/>
                <c:pt idx="0">
                  <c:v>Topné oleje</c:v>
                </c:pt>
              </c:strCache>
            </c:strRef>
          </c:tx>
          <c:spPr>
            <a:pattFill prst="ltUpDiag">
              <a:fgClr>
                <a:schemeClr val="accent2"/>
              </a:fgClr>
              <a:bgClr>
                <a:schemeClr val="bg1"/>
              </a:bgClr>
            </a:pattFill>
          </c:spPr>
          <c:invertIfNegative val="0"/>
          <c:val>
            <c:numRef>
              <c:f>'5.1'!$B$22:$M$22</c:f>
              <c:numCache>
                <c:formatCode>#,##0.0</c:formatCode>
                <c:ptCount val="12"/>
                <c:pt idx="0">
                  <c:v>73.328088000000022</c:v>
                </c:pt>
                <c:pt idx="1">
                  <c:v>13.722963999999997</c:v>
                </c:pt>
                <c:pt idx="2">
                  <c:v>31.748774000000001</c:v>
                </c:pt>
                <c:pt idx="3">
                  <c:v>24.791065000000003</c:v>
                </c:pt>
                <c:pt idx="4">
                  <c:v>1.993976</c:v>
                </c:pt>
                <c:pt idx="5">
                  <c:v>4.424715</c:v>
                </c:pt>
                <c:pt idx="6">
                  <c:v>5.2750180000000011</c:v>
                </c:pt>
                <c:pt idx="7">
                  <c:v>1.578856</c:v>
                </c:pt>
                <c:pt idx="8">
                  <c:v>3.2025230000000007</c:v>
                </c:pt>
                <c:pt idx="9">
                  <c:v>7.0304060000000019</c:v>
                </c:pt>
                <c:pt idx="10">
                  <c:v>17.817671999999998</c:v>
                </c:pt>
                <c:pt idx="11">
                  <c:v>22.445917999999999</c:v>
                </c:pt>
              </c:numCache>
            </c:numRef>
          </c:val>
          <c:extLst>
            <c:ext xmlns:c16="http://schemas.microsoft.com/office/drawing/2014/chart" uri="{C3380CC4-5D6E-409C-BE32-E72D297353CC}">
              <c16:uniqueId val="{0000000E-85BA-41BF-94A4-ABB20CCABEA8}"/>
            </c:ext>
          </c:extLst>
        </c:ser>
        <c:ser>
          <c:idx val="15"/>
          <c:order val="15"/>
          <c:tx>
            <c:strRef>
              <c:f>'5.1'!$A$23</c:f>
              <c:strCache>
                <c:ptCount val="1"/>
                <c:pt idx="0">
                  <c:v>Zemní plyn</c:v>
                </c:pt>
              </c:strCache>
            </c:strRef>
          </c:tx>
          <c:spPr>
            <a:pattFill prst="ltUpDiag">
              <a:fgClr>
                <a:schemeClr val="accent6"/>
              </a:fgClr>
              <a:bgClr>
                <a:schemeClr val="bg1"/>
              </a:bgClr>
            </a:pattFill>
          </c:spPr>
          <c:invertIfNegative val="0"/>
          <c:val>
            <c:numRef>
              <c:f>'5.1'!$B$23:$M$23</c:f>
              <c:numCache>
                <c:formatCode>#,##0.0</c:formatCode>
                <c:ptCount val="12"/>
                <c:pt idx="0">
                  <c:v>3194.9347110982121</c:v>
                </c:pt>
                <c:pt idx="1">
                  <c:v>2139.6469487152112</c:v>
                </c:pt>
                <c:pt idx="2">
                  <c:v>1944.8219248349906</c:v>
                </c:pt>
                <c:pt idx="3">
                  <c:v>1314.8286398755317</c:v>
                </c:pt>
                <c:pt idx="4">
                  <c:v>882.62875211849575</c:v>
                </c:pt>
                <c:pt idx="5">
                  <c:v>755.28408792063908</c:v>
                </c:pt>
                <c:pt idx="6">
                  <c:v>855.28013631675844</c:v>
                </c:pt>
                <c:pt idx="7">
                  <c:v>812.19203945244874</c:v>
                </c:pt>
                <c:pt idx="8">
                  <c:v>887.82506166653388</c:v>
                </c:pt>
                <c:pt idx="9">
                  <c:v>1641.4371069994263</c:v>
                </c:pt>
                <c:pt idx="10">
                  <c:v>2466.3278237417958</c:v>
                </c:pt>
                <c:pt idx="11">
                  <c:v>2907.2076392599515</c:v>
                </c:pt>
              </c:numCache>
            </c:numRef>
          </c:val>
          <c:extLst>
            <c:ext xmlns:c16="http://schemas.microsoft.com/office/drawing/2014/chart" uri="{C3380CC4-5D6E-409C-BE32-E72D297353CC}">
              <c16:uniqueId val="{0000000F-85BA-41BF-94A4-ABB20CCABEA8}"/>
            </c:ext>
          </c:extLst>
        </c:ser>
        <c:dLbls>
          <c:showLegendKey val="0"/>
          <c:showVal val="0"/>
          <c:showCatName val="0"/>
          <c:showSerName val="0"/>
          <c:showPercent val="0"/>
          <c:showBubbleSize val="0"/>
        </c:dLbls>
        <c:gapWidth val="50"/>
        <c:overlap val="100"/>
        <c:axId val="232740736"/>
        <c:axId val="232742272"/>
      </c:barChart>
      <c:catAx>
        <c:axId val="232740736"/>
        <c:scaling>
          <c:orientation val="minMax"/>
        </c:scaling>
        <c:delete val="0"/>
        <c:axPos val="b"/>
        <c:majorTickMark val="none"/>
        <c:minorTickMark val="none"/>
        <c:tickLblPos val="low"/>
        <c:txPr>
          <a:bodyPr/>
          <a:lstStyle/>
          <a:p>
            <a:pPr>
              <a:defRPr sz="900"/>
            </a:pPr>
            <a:endParaRPr lang="cs-CZ"/>
          </a:p>
        </c:txPr>
        <c:crossAx val="232742272"/>
        <c:crosses val="autoZero"/>
        <c:auto val="1"/>
        <c:lblAlgn val="ctr"/>
        <c:lblOffset val="100"/>
        <c:noMultiLvlLbl val="0"/>
      </c:catAx>
      <c:valAx>
        <c:axId val="232742272"/>
        <c:scaling>
          <c:orientation val="minMax"/>
          <c:max val="12000"/>
        </c:scaling>
        <c:delete val="0"/>
        <c:axPos val="l"/>
        <c:majorGridlines/>
        <c:numFmt formatCode="#,##0" sourceLinked="0"/>
        <c:majorTickMark val="none"/>
        <c:minorTickMark val="none"/>
        <c:tickLblPos val="nextTo"/>
        <c:spPr>
          <a:ln>
            <a:noFill/>
          </a:ln>
        </c:spPr>
        <c:txPr>
          <a:bodyPr/>
          <a:lstStyle/>
          <a:p>
            <a:pPr>
              <a:defRPr sz="900"/>
            </a:pPr>
            <a:endParaRPr lang="cs-CZ"/>
          </a:p>
        </c:txPr>
        <c:crossAx val="2327407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extLst>
            <c:ext xmlns:c16="http://schemas.microsoft.com/office/drawing/2014/chart" uri="{C3380CC4-5D6E-409C-BE32-E72D297353CC}">
              <c16:uniqueId val="{00000000-4B93-48FA-B3B3-850B24C8D8D2}"/>
            </c:ext>
          </c:extLst>
        </c:ser>
        <c:dLbls>
          <c:showLegendKey val="0"/>
          <c:showVal val="0"/>
          <c:showCatName val="0"/>
          <c:showSerName val="0"/>
          <c:showPercent val="0"/>
          <c:showBubbleSize val="0"/>
        </c:dLbls>
        <c:gapWidth val="150"/>
        <c:axId val="285541120"/>
        <c:axId val="285542656"/>
      </c:barChart>
      <c:catAx>
        <c:axId val="285541120"/>
        <c:scaling>
          <c:orientation val="minMax"/>
        </c:scaling>
        <c:delete val="0"/>
        <c:axPos val="l"/>
        <c:numFmt formatCode="General" sourceLinked="1"/>
        <c:majorTickMark val="none"/>
        <c:minorTickMark val="none"/>
        <c:tickLblPos val="nextTo"/>
        <c:txPr>
          <a:bodyPr/>
          <a:lstStyle/>
          <a:p>
            <a:pPr>
              <a:defRPr sz="900"/>
            </a:pPr>
            <a:endParaRPr lang="cs-CZ"/>
          </a:p>
        </c:txPr>
        <c:crossAx val="285542656"/>
        <c:crosses val="autoZero"/>
        <c:auto val="1"/>
        <c:lblAlgn val="ctr"/>
        <c:lblOffset val="100"/>
        <c:noMultiLvlLbl val="0"/>
      </c:catAx>
      <c:valAx>
        <c:axId val="285542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541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4519059261955624E-3"/>
          <c:y val="1.5215564440143603E-3"/>
        </c:manualLayout>
      </c:layout>
      <c:overlay val="0"/>
    </c:title>
    <c:autoTitleDeleted val="0"/>
    <c:plotArea>
      <c:layout>
        <c:manualLayout>
          <c:layoutTarget val="inner"/>
          <c:xMode val="edge"/>
          <c:yMode val="edge"/>
          <c:x val="0.10195987988995373"/>
          <c:y val="0.27036963695923538"/>
          <c:w val="0.68446892538024695"/>
          <c:h val="0.57409888981268642"/>
        </c:manualLayout>
      </c:layout>
      <c:barChart>
        <c:barDir val="col"/>
        <c:grouping val="stacked"/>
        <c:varyColors val="0"/>
        <c:ser>
          <c:idx val="0"/>
          <c:order val="0"/>
          <c:tx>
            <c:strRef>
              <c:f>'8.3'!$A$27</c:f>
              <c:strCache>
                <c:ptCount val="1"/>
                <c:pt idx="0">
                  <c:v>Průmysl</c:v>
                </c:pt>
              </c:strCache>
            </c:strRef>
          </c:tx>
          <c:invertIfNegative val="0"/>
          <c:val>
            <c:numRef>
              <c:f>'8.3'!$B$27:$M$27</c:f>
              <c:numCache>
                <c:formatCode>#,##0.0</c:formatCode>
                <c:ptCount val="12"/>
                <c:pt idx="0">
                  <c:v>80.524640000000005</c:v>
                </c:pt>
                <c:pt idx="1">
                  <c:v>53.007160999999996</c:v>
                </c:pt>
                <c:pt idx="2">
                  <c:v>42.924827000000001</c:v>
                </c:pt>
                <c:pt idx="3">
                  <c:v>31.046195999999998</c:v>
                </c:pt>
                <c:pt idx="4">
                  <c:v>20.892068999999999</c:v>
                </c:pt>
                <c:pt idx="5">
                  <c:v>15.757089999999998</c:v>
                </c:pt>
                <c:pt idx="6">
                  <c:v>13.256609999999998</c:v>
                </c:pt>
                <c:pt idx="7">
                  <c:v>12.866110999999998</c:v>
                </c:pt>
                <c:pt idx="8">
                  <c:v>13.455691</c:v>
                </c:pt>
                <c:pt idx="9">
                  <c:v>27.226491000000003</c:v>
                </c:pt>
                <c:pt idx="10">
                  <c:v>51.328334000000005</c:v>
                </c:pt>
                <c:pt idx="11">
                  <c:v>63.214950000000002</c:v>
                </c:pt>
              </c:numCache>
            </c:numRef>
          </c:val>
          <c:extLst>
            <c:ext xmlns:c16="http://schemas.microsoft.com/office/drawing/2014/chart" uri="{C3380CC4-5D6E-409C-BE32-E72D297353CC}">
              <c16:uniqueId val="{00000000-3CF9-4846-9F8F-A0822549C499}"/>
            </c:ext>
          </c:extLst>
        </c:ser>
        <c:ser>
          <c:idx val="1"/>
          <c:order val="1"/>
          <c:tx>
            <c:strRef>
              <c:f>'8.3'!$A$28</c:f>
              <c:strCache>
                <c:ptCount val="1"/>
                <c:pt idx="0">
                  <c:v>Energetika</c:v>
                </c:pt>
              </c:strCache>
            </c:strRef>
          </c:tx>
          <c:invertIfNegative val="0"/>
          <c:val>
            <c:numRef>
              <c:f>'8.3'!$B$28:$M$28</c:f>
              <c:numCache>
                <c:formatCode>#,##0.0</c:formatCode>
                <c:ptCount val="12"/>
                <c:pt idx="0">
                  <c:v>1.1770399999999999</c:v>
                </c:pt>
                <c:pt idx="1">
                  <c:v>0.6129</c:v>
                </c:pt>
                <c:pt idx="2">
                  <c:v>0.52945000000000009</c:v>
                </c:pt>
                <c:pt idx="3">
                  <c:v>0.22291</c:v>
                </c:pt>
                <c:pt idx="4">
                  <c:v>3.7159999999999999E-2</c:v>
                </c:pt>
                <c:pt idx="5">
                  <c:v>1.609E-2</c:v>
                </c:pt>
                <c:pt idx="6">
                  <c:v>1.349E-2</c:v>
                </c:pt>
                <c:pt idx="7">
                  <c:v>1.4630000000000001E-2</c:v>
                </c:pt>
                <c:pt idx="8">
                  <c:v>3.4189999999999998E-2</c:v>
                </c:pt>
                <c:pt idx="9">
                  <c:v>0.24543999999999999</c:v>
                </c:pt>
                <c:pt idx="10">
                  <c:v>0.79070000000000007</c:v>
                </c:pt>
                <c:pt idx="11">
                  <c:v>1.0165199999999999</c:v>
                </c:pt>
              </c:numCache>
            </c:numRef>
          </c:val>
          <c:extLst>
            <c:ext xmlns:c16="http://schemas.microsoft.com/office/drawing/2014/chart" uri="{C3380CC4-5D6E-409C-BE32-E72D297353CC}">
              <c16:uniqueId val="{00000001-3CF9-4846-9F8F-A0822549C499}"/>
            </c:ext>
          </c:extLst>
        </c:ser>
        <c:ser>
          <c:idx val="2"/>
          <c:order val="2"/>
          <c:tx>
            <c:strRef>
              <c:f>'8.3'!$A$29</c:f>
              <c:strCache>
                <c:ptCount val="1"/>
                <c:pt idx="0">
                  <c:v>Doprava</c:v>
                </c:pt>
              </c:strCache>
            </c:strRef>
          </c:tx>
          <c:invertIfNegative val="0"/>
          <c:val>
            <c:numRef>
              <c:f>'8.3'!$B$29:$M$29</c:f>
              <c:numCache>
                <c:formatCode>#,##0.0</c:formatCode>
                <c:ptCount val="12"/>
                <c:pt idx="0">
                  <c:v>0.11600000000000001</c:v>
                </c:pt>
                <c:pt idx="1">
                  <c:v>0.06</c:v>
                </c:pt>
                <c:pt idx="2">
                  <c:v>5.6000000000000001E-2</c:v>
                </c:pt>
                <c:pt idx="3">
                  <c:v>3.7999999999999999E-2</c:v>
                </c:pt>
                <c:pt idx="4">
                  <c:v>1.2E-2</c:v>
                </c:pt>
                <c:pt idx="5">
                  <c:v>0.01</c:v>
                </c:pt>
                <c:pt idx="6">
                  <c:v>8.9999999999999993E-3</c:v>
                </c:pt>
                <c:pt idx="7">
                  <c:v>8.9999999999999993E-3</c:v>
                </c:pt>
                <c:pt idx="8">
                  <c:v>1.2999999999999999E-2</c:v>
                </c:pt>
                <c:pt idx="9">
                  <c:v>3.9E-2</c:v>
                </c:pt>
                <c:pt idx="10">
                  <c:v>8.3000000000000004E-2</c:v>
                </c:pt>
                <c:pt idx="11">
                  <c:v>0.105</c:v>
                </c:pt>
              </c:numCache>
            </c:numRef>
          </c:val>
          <c:extLst>
            <c:ext xmlns:c16="http://schemas.microsoft.com/office/drawing/2014/chart" uri="{C3380CC4-5D6E-409C-BE32-E72D297353CC}">
              <c16:uniqueId val="{00000002-3CF9-4846-9F8F-A0822549C499}"/>
            </c:ext>
          </c:extLst>
        </c:ser>
        <c:ser>
          <c:idx val="3"/>
          <c:order val="3"/>
          <c:tx>
            <c:strRef>
              <c:f>'8.3'!$A$30</c:f>
              <c:strCache>
                <c:ptCount val="1"/>
                <c:pt idx="0">
                  <c:v>Stavebnictví</c:v>
                </c:pt>
              </c:strCache>
            </c:strRef>
          </c:tx>
          <c:invertIfNegative val="0"/>
          <c:val>
            <c:numRef>
              <c:f>'8.3'!$B$30:$M$30</c:f>
              <c:numCache>
                <c:formatCode>#,##0.0</c:formatCode>
                <c:ptCount val="12"/>
                <c:pt idx="0">
                  <c:v>0.13575000000000001</c:v>
                </c:pt>
                <c:pt idx="1">
                  <c:v>8.5809999999999997E-2</c:v>
                </c:pt>
                <c:pt idx="2">
                  <c:v>5.3359999999999998E-2</c:v>
                </c:pt>
                <c:pt idx="3">
                  <c:v>3.0359999999999998E-2</c:v>
                </c:pt>
                <c:pt idx="4">
                  <c:v>0</c:v>
                </c:pt>
                <c:pt idx="5">
                  <c:v>0</c:v>
                </c:pt>
                <c:pt idx="6">
                  <c:v>0</c:v>
                </c:pt>
                <c:pt idx="7">
                  <c:v>0</c:v>
                </c:pt>
                <c:pt idx="8">
                  <c:v>0</c:v>
                </c:pt>
                <c:pt idx="9">
                  <c:v>5.7790000000000001E-2</c:v>
                </c:pt>
                <c:pt idx="10">
                  <c:v>0.12009</c:v>
                </c:pt>
                <c:pt idx="11">
                  <c:v>0.16932999999999998</c:v>
                </c:pt>
              </c:numCache>
            </c:numRef>
          </c:val>
          <c:extLst>
            <c:ext xmlns:c16="http://schemas.microsoft.com/office/drawing/2014/chart" uri="{C3380CC4-5D6E-409C-BE32-E72D297353CC}">
              <c16:uniqueId val="{00000003-3CF9-4846-9F8F-A0822549C499}"/>
            </c:ext>
          </c:extLst>
        </c:ser>
        <c:ser>
          <c:idx val="4"/>
          <c:order val="4"/>
          <c:tx>
            <c:strRef>
              <c:f>'8.3'!$A$31</c:f>
              <c:strCache>
                <c:ptCount val="1"/>
                <c:pt idx="0">
                  <c:v>Zemědělství a lesnictví</c:v>
                </c:pt>
              </c:strCache>
            </c:strRef>
          </c:tx>
          <c:spPr>
            <a:solidFill>
              <a:schemeClr val="accent5"/>
            </a:solidFill>
          </c:spPr>
          <c:invertIfNegative val="0"/>
          <c:val>
            <c:numRef>
              <c:f>'8.3'!$B$31:$M$31</c:f>
              <c:numCache>
                <c:formatCode>#,##0.0</c:formatCode>
                <c:ptCount val="12"/>
                <c:pt idx="0">
                  <c:v>5.2481599999999995</c:v>
                </c:pt>
                <c:pt idx="1">
                  <c:v>4.8687070000000006</c:v>
                </c:pt>
                <c:pt idx="2">
                  <c:v>4.0439720000000001</c:v>
                </c:pt>
                <c:pt idx="3">
                  <c:v>2.3720700000000003</c:v>
                </c:pt>
                <c:pt idx="4">
                  <c:v>1.6890049999999999</c:v>
                </c:pt>
                <c:pt idx="5">
                  <c:v>2.4462380000000001</c:v>
                </c:pt>
                <c:pt idx="6">
                  <c:v>1.9803999999999999</c:v>
                </c:pt>
                <c:pt idx="7">
                  <c:v>1.704701</c:v>
                </c:pt>
                <c:pt idx="8">
                  <c:v>3.0996840000000003</c:v>
                </c:pt>
                <c:pt idx="9">
                  <c:v>4.5395780000000006</c:v>
                </c:pt>
                <c:pt idx="10">
                  <c:v>4.9960000000000004</c:v>
                </c:pt>
                <c:pt idx="11">
                  <c:v>4.7974920000000001</c:v>
                </c:pt>
              </c:numCache>
            </c:numRef>
          </c:val>
          <c:extLst>
            <c:ext xmlns:c16="http://schemas.microsoft.com/office/drawing/2014/chart" uri="{C3380CC4-5D6E-409C-BE32-E72D297353CC}">
              <c16:uniqueId val="{00000004-3CF9-4846-9F8F-A0822549C499}"/>
            </c:ext>
          </c:extLst>
        </c:ser>
        <c:ser>
          <c:idx val="5"/>
          <c:order val="5"/>
          <c:tx>
            <c:strRef>
              <c:f>'8.3'!$A$32</c:f>
              <c:strCache>
                <c:ptCount val="1"/>
                <c:pt idx="0">
                  <c:v>Domácnosti</c:v>
                </c:pt>
              </c:strCache>
            </c:strRef>
          </c:tx>
          <c:spPr>
            <a:solidFill>
              <a:schemeClr val="accent6"/>
            </a:solidFill>
          </c:spPr>
          <c:invertIfNegative val="0"/>
          <c:val>
            <c:numRef>
              <c:f>'8.3'!$B$32:$M$32</c:f>
              <c:numCache>
                <c:formatCode>#,##0.0</c:formatCode>
                <c:ptCount val="12"/>
                <c:pt idx="0">
                  <c:v>411.16733600000003</c:v>
                </c:pt>
                <c:pt idx="1">
                  <c:v>271.18287599999996</c:v>
                </c:pt>
                <c:pt idx="2">
                  <c:v>242.08806199999995</c:v>
                </c:pt>
                <c:pt idx="3">
                  <c:v>166.36865099999997</c:v>
                </c:pt>
                <c:pt idx="4">
                  <c:v>97.331091999999998</c:v>
                </c:pt>
                <c:pt idx="5">
                  <c:v>76.549275999999978</c:v>
                </c:pt>
                <c:pt idx="6">
                  <c:v>68.116748999999999</c:v>
                </c:pt>
                <c:pt idx="7">
                  <c:v>70.033171999999993</c:v>
                </c:pt>
                <c:pt idx="8">
                  <c:v>94.900268999999994</c:v>
                </c:pt>
                <c:pt idx="9">
                  <c:v>197.49285900000007</c:v>
                </c:pt>
                <c:pt idx="10">
                  <c:v>321.02564699999982</c:v>
                </c:pt>
                <c:pt idx="11">
                  <c:v>396.54843199999999</c:v>
                </c:pt>
              </c:numCache>
            </c:numRef>
          </c:val>
          <c:extLst>
            <c:ext xmlns:c16="http://schemas.microsoft.com/office/drawing/2014/chart" uri="{C3380CC4-5D6E-409C-BE32-E72D297353CC}">
              <c16:uniqueId val="{00000005-3CF9-4846-9F8F-A0822549C499}"/>
            </c:ext>
          </c:extLst>
        </c:ser>
        <c:ser>
          <c:idx val="6"/>
          <c:order val="6"/>
          <c:tx>
            <c:strRef>
              <c:f>'8.3'!$A$33</c:f>
              <c:strCache>
                <c:ptCount val="1"/>
                <c:pt idx="0">
                  <c:v>Obchod, služby, školství, zdravotnictví</c:v>
                </c:pt>
              </c:strCache>
            </c:strRef>
          </c:tx>
          <c:spPr>
            <a:solidFill>
              <a:srgbClr val="F0948F"/>
            </a:solidFill>
          </c:spPr>
          <c:invertIfNegative val="0"/>
          <c:val>
            <c:numRef>
              <c:f>'8.3'!$B$33:$M$33</c:f>
              <c:numCache>
                <c:formatCode>#,##0.0</c:formatCode>
                <c:ptCount val="12"/>
                <c:pt idx="0">
                  <c:v>126.07405999999997</c:v>
                </c:pt>
                <c:pt idx="1">
                  <c:v>78.307427999999973</c:v>
                </c:pt>
                <c:pt idx="2">
                  <c:v>68.354264000000001</c:v>
                </c:pt>
                <c:pt idx="3">
                  <c:v>45.192187000000004</c:v>
                </c:pt>
                <c:pt idx="4">
                  <c:v>21.784648000000001</c:v>
                </c:pt>
                <c:pt idx="5">
                  <c:v>15.860624000000001</c:v>
                </c:pt>
                <c:pt idx="6">
                  <c:v>13.399683999999999</c:v>
                </c:pt>
                <c:pt idx="7">
                  <c:v>13.335701</c:v>
                </c:pt>
                <c:pt idx="8">
                  <c:v>20.542348000000004</c:v>
                </c:pt>
                <c:pt idx="9">
                  <c:v>52.354658000000001</c:v>
                </c:pt>
                <c:pt idx="10">
                  <c:v>94.420614999999984</c:v>
                </c:pt>
                <c:pt idx="11">
                  <c:v>106.171359</c:v>
                </c:pt>
              </c:numCache>
            </c:numRef>
          </c:val>
          <c:extLst>
            <c:ext xmlns:c16="http://schemas.microsoft.com/office/drawing/2014/chart" uri="{C3380CC4-5D6E-409C-BE32-E72D297353CC}">
              <c16:uniqueId val="{00000006-3CF9-4846-9F8F-A0822549C499}"/>
            </c:ext>
          </c:extLst>
        </c:ser>
        <c:ser>
          <c:idx val="7"/>
          <c:order val="7"/>
          <c:tx>
            <c:strRef>
              <c:f>'8.3'!$A$34</c:f>
              <c:strCache>
                <c:ptCount val="1"/>
                <c:pt idx="0">
                  <c:v>Ostatní</c:v>
                </c:pt>
              </c:strCache>
            </c:strRef>
          </c:tx>
          <c:spPr>
            <a:solidFill>
              <a:srgbClr val="F7C9C7"/>
            </a:solidFill>
          </c:spPr>
          <c:invertIfNegative val="0"/>
          <c:val>
            <c:numRef>
              <c:f>'8.3'!$B$34:$M$34</c:f>
              <c:numCache>
                <c:formatCode>#,##0.0</c:formatCode>
                <c:ptCount val="12"/>
                <c:pt idx="0">
                  <c:v>114.110236</c:v>
                </c:pt>
                <c:pt idx="1">
                  <c:v>70.584654999999998</c:v>
                </c:pt>
                <c:pt idx="2">
                  <c:v>61.20570399999999</c:v>
                </c:pt>
                <c:pt idx="3">
                  <c:v>38.437517000000007</c:v>
                </c:pt>
                <c:pt idx="4">
                  <c:v>17.294191000000001</c:v>
                </c:pt>
                <c:pt idx="5">
                  <c:v>9.3493229999999983</c:v>
                </c:pt>
                <c:pt idx="6">
                  <c:v>8.3808030000000002</c:v>
                </c:pt>
                <c:pt idx="7">
                  <c:v>5.9765210000000009</c:v>
                </c:pt>
                <c:pt idx="8">
                  <c:v>14.807338</c:v>
                </c:pt>
                <c:pt idx="9">
                  <c:v>45.689101999999998</c:v>
                </c:pt>
                <c:pt idx="10">
                  <c:v>86.394089999999991</c:v>
                </c:pt>
                <c:pt idx="11">
                  <c:v>89.845218000000003</c:v>
                </c:pt>
              </c:numCache>
            </c:numRef>
          </c:val>
          <c:extLst>
            <c:ext xmlns:c16="http://schemas.microsoft.com/office/drawing/2014/chart" uri="{C3380CC4-5D6E-409C-BE32-E72D297353CC}">
              <c16:uniqueId val="{00000007-3CF9-4846-9F8F-A0822549C499}"/>
            </c:ext>
          </c:extLst>
        </c:ser>
        <c:dLbls>
          <c:showLegendKey val="0"/>
          <c:showVal val="0"/>
          <c:showCatName val="0"/>
          <c:showSerName val="0"/>
          <c:showPercent val="0"/>
          <c:showBubbleSize val="0"/>
        </c:dLbls>
        <c:gapWidth val="50"/>
        <c:overlap val="100"/>
        <c:axId val="285740416"/>
        <c:axId val="285742208"/>
      </c:barChart>
      <c:catAx>
        <c:axId val="2857404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742208"/>
        <c:crosses val="autoZero"/>
        <c:auto val="1"/>
        <c:lblAlgn val="ctr"/>
        <c:lblOffset val="100"/>
        <c:noMultiLvlLbl val="0"/>
      </c:catAx>
      <c:valAx>
        <c:axId val="285742208"/>
        <c:scaling>
          <c:orientation val="minMax"/>
          <c:max val="8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5740416"/>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1.4981255735933544E-2"/>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'8.3'!$M$39</c:f>
              <c:strCache>
                <c:ptCount val="1"/>
                <c:pt idx="0">
                  <c:v>Instalovaný výkon</c:v>
                </c:pt>
              </c:strCache>
            </c:strRef>
          </c:tx>
          <c:invertIfNegative val="0"/>
          <c:val>
            <c:numRef>
              <c:f>'8.3'!$N$39</c:f>
              <c:numCache>
                <c:formatCode>0.0%</c:formatCode>
                <c:ptCount val="1"/>
                <c:pt idx="0">
                  <c:v>4.1116935933910873E-2</c:v>
                </c:pt>
              </c:numCache>
            </c:numRef>
          </c:val>
          <c:extLst>
            <c:ext xmlns:c16="http://schemas.microsoft.com/office/drawing/2014/chart" uri="{C3380CC4-5D6E-409C-BE32-E72D297353CC}">
              <c16:uniqueId val="{00000000-9F11-41FA-B525-72907D9A7F76}"/>
            </c:ext>
          </c:extLst>
        </c:ser>
        <c:ser>
          <c:idx val="1"/>
          <c:order val="1"/>
          <c:tx>
            <c:strRef>
              <c:f>'8.3'!$M$40</c:f>
              <c:strCache>
                <c:ptCount val="1"/>
                <c:pt idx="0">
                  <c:v>Výroba tepla brutto</c:v>
                </c:pt>
              </c:strCache>
            </c:strRef>
          </c:tx>
          <c:invertIfNegative val="0"/>
          <c:val>
            <c:numRef>
              <c:f>'8.3'!$N$40</c:f>
              <c:numCache>
                <c:formatCode>0.0%</c:formatCode>
                <c:ptCount val="1"/>
                <c:pt idx="0">
                  <c:v>5.1304820280709929E-2</c:v>
                </c:pt>
              </c:numCache>
            </c:numRef>
          </c:val>
          <c:extLst>
            <c:ext xmlns:c16="http://schemas.microsoft.com/office/drawing/2014/chart" uri="{C3380CC4-5D6E-409C-BE32-E72D297353CC}">
              <c16:uniqueId val="{00000001-9F11-41FA-B525-72907D9A7F76}"/>
            </c:ext>
          </c:extLst>
        </c:ser>
        <c:ser>
          <c:idx val="2"/>
          <c:order val="2"/>
          <c:tx>
            <c:strRef>
              <c:f>'8.3'!$M$41</c:f>
              <c:strCache>
                <c:ptCount val="1"/>
                <c:pt idx="0">
                  <c:v>Dodávky tepla</c:v>
                </c:pt>
              </c:strCache>
            </c:strRef>
          </c:tx>
          <c:invertIfNegative val="0"/>
          <c:val>
            <c:numRef>
              <c:f>'8.3'!$N$41</c:f>
              <c:numCache>
                <c:formatCode>0.0%</c:formatCode>
                <c:ptCount val="1"/>
                <c:pt idx="0">
                  <c:v>6.5016983882124069E-2</c:v>
                </c:pt>
              </c:numCache>
            </c:numRef>
          </c:val>
          <c:extLst>
            <c:ext xmlns:c16="http://schemas.microsoft.com/office/drawing/2014/chart" uri="{C3380CC4-5D6E-409C-BE32-E72D297353CC}">
              <c16:uniqueId val="{00000002-9F11-41FA-B525-72907D9A7F76}"/>
            </c:ext>
          </c:extLst>
        </c:ser>
        <c:dLbls>
          <c:showLegendKey val="0"/>
          <c:showVal val="0"/>
          <c:showCatName val="0"/>
          <c:showSerName val="0"/>
          <c:showPercent val="0"/>
          <c:showBubbleSize val="0"/>
        </c:dLbls>
        <c:gapWidth val="150"/>
        <c:axId val="285764992"/>
        <c:axId val="285774976"/>
      </c:barChart>
      <c:catAx>
        <c:axId val="285764992"/>
        <c:scaling>
          <c:orientation val="maxMin"/>
        </c:scaling>
        <c:delete val="0"/>
        <c:axPos val="l"/>
        <c:numFmt formatCode="General" sourceLinked="1"/>
        <c:majorTickMark val="none"/>
        <c:minorTickMark val="none"/>
        <c:tickLblPos val="none"/>
        <c:crossAx val="285774976"/>
        <c:crosses val="autoZero"/>
        <c:auto val="1"/>
        <c:lblAlgn val="ctr"/>
        <c:lblOffset val="100"/>
        <c:noMultiLvlLbl val="0"/>
      </c:catAx>
      <c:valAx>
        <c:axId val="2857749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5764992"/>
        <c:crosses val="max"/>
        <c:crossBetween val="between"/>
      </c:valAx>
    </c:plotArea>
    <c:legend>
      <c:legendPos val="b"/>
      <c:layout>
        <c:manualLayout>
          <c:xMode val="edge"/>
          <c:yMode val="edge"/>
          <c:x val="0"/>
          <c:y val="0.74158985332524896"/>
          <c:w val="0.5044555301922764"/>
          <c:h val="0.2584101466747509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'8.3'!$A$10</c:f>
              <c:strCache>
                <c:ptCount val="1"/>
                <c:pt idx="0">
                  <c:v>Biomasa</c:v>
                </c:pt>
              </c:strCache>
            </c:strRef>
          </c:tx>
          <c:spPr>
            <a:solidFill>
              <a:srgbClr val="23315F"/>
            </a:solidFill>
          </c:spPr>
          <c:invertIfNegative val="0"/>
          <c:val>
            <c:numRef>
              <c:f>'8.3'!$B$10:$M$10</c:f>
              <c:numCache>
                <c:formatCode>#,##0.0</c:formatCode>
                <c:ptCount val="12"/>
                <c:pt idx="0">
                  <c:v>65.772720000000007</c:v>
                </c:pt>
                <c:pt idx="1">
                  <c:v>46.189489999999999</c:v>
                </c:pt>
                <c:pt idx="2">
                  <c:v>40.310600000000001</c:v>
                </c:pt>
                <c:pt idx="3">
                  <c:v>31.361939999999997</c:v>
                </c:pt>
                <c:pt idx="4">
                  <c:v>20.201160000000002</c:v>
                </c:pt>
                <c:pt idx="5">
                  <c:v>17.954049999999999</c:v>
                </c:pt>
                <c:pt idx="6">
                  <c:v>15.376580000000001</c:v>
                </c:pt>
                <c:pt idx="7">
                  <c:v>17.099799999999998</c:v>
                </c:pt>
                <c:pt idx="8">
                  <c:v>19.260680000000001</c:v>
                </c:pt>
                <c:pt idx="9">
                  <c:v>37.402080000000005</c:v>
                </c:pt>
                <c:pt idx="10">
                  <c:v>57.260580000000004</c:v>
                </c:pt>
                <c:pt idx="11">
                  <c:v>67.761709999999994</c:v>
                </c:pt>
              </c:numCache>
            </c:numRef>
          </c:val>
          <c:extLst>
            <c:ext xmlns:c16="http://schemas.microsoft.com/office/drawing/2014/chart" uri="{C3380CC4-5D6E-409C-BE32-E72D297353CC}">
              <c16:uniqueId val="{00000000-4B44-483A-8B0B-43BAFB2863D8}"/>
            </c:ext>
          </c:extLst>
        </c:ser>
        <c:ser>
          <c:idx val="1"/>
          <c:order val="1"/>
          <c:tx>
            <c:strRef>
              <c:f>'8.3'!$A$11</c:f>
              <c:strCache>
                <c:ptCount val="1"/>
                <c:pt idx="0">
                  <c:v>Bioplyn</c:v>
                </c:pt>
              </c:strCache>
            </c:strRef>
          </c:tx>
          <c:spPr>
            <a:solidFill>
              <a:srgbClr val="5A6588"/>
            </a:solidFill>
          </c:spPr>
          <c:invertIfNegative val="0"/>
          <c:val>
            <c:numRef>
              <c:f>'8.3'!$B$11:$M$11</c:f>
              <c:numCache>
                <c:formatCode>#,##0.0</c:formatCode>
                <c:ptCount val="12"/>
                <c:pt idx="0">
                  <c:v>7.1913019999999994</c:v>
                </c:pt>
                <c:pt idx="1">
                  <c:v>6.9718390000000001</c:v>
                </c:pt>
                <c:pt idx="2">
                  <c:v>6.5175290000000006</c:v>
                </c:pt>
                <c:pt idx="3">
                  <c:v>5.498462</c:v>
                </c:pt>
                <c:pt idx="4">
                  <c:v>4.5064289999999998</c:v>
                </c:pt>
                <c:pt idx="5">
                  <c:v>3.2129440000000002</c:v>
                </c:pt>
                <c:pt idx="6">
                  <c:v>2.4983339999999998</c:v>
                </c:pt>
                <c:pt idx="7">
                  <c:v>2.0933890000000002</c:v>
                </c:pt>
                <c:pt idx="8">
                  <c:v>3.5841820000000006</c:v>
                </c:pt>
                <c:pt idx="9">
                  <c:v>6.471768</c:v>
                </c:pt>
                <c:pt idx="10">
                  <c:v>8.6234649999999995</c:v>
                </c:pt>
                <c:pt idx="11">
                  <c:v>9.6540780000000019</c:v>
                </c:pt>
              </c:numCache>
            </c:numRef>
          </c:val>
          <c:extLst>
            <c:ext xmlns:c16="http://schemas.microsoft.com/office/drawing/2014/chart" uri="{C3380CC4-5D6E-409C-BE32-E72D297353CC}">
              <c16:uniqueId val="{00000001-4B44-483A-8B0B-43BAFB2863D8}"/>
            </c:ext>
          </c:extLst>
        </c:ser>
        <c:ser>
          <c:idx val="2"/>
          <c:order val="2"/>
          <c:tx>
            <c:strRef>
              <c:f>'8.3'!$A$12</c:f>
              <c:strCache>
                <c:ptCount val="1"/>
                <c:pt idx="0">
                  <c:v>Černé uhlí</c:v>
                </c:pt>
              </c:strCache>
            </c:strRef>
          </c:tx>
          <c:spPr>
            <a:solidFill>
              <a:srgbClr val="9198B0"/>
            </a:solidFill>
          </c:spPr>
          <c:invertIfNegative val="0"/>
          <c:val>
            <c:numRef>
              <c:f>'8.3'!$B$12:$M$12</c:f>
              <c:numCache>
                <c:formatCode>#,##0.0</c:formatCode>
                <c:ptCount val="12"/>
                <c:pt idx="0">
                  <c:v>4.6719999999999998E-2</c:v>
                </c:pt>
                <c:pt idx="1">
                  <c:v>8.5599999999999999E-3</c:v>
                </c:pt>
                <c:pt idx="2">
                  <c:v>0.11985999999999999</c:v>
                </c:pt>
                <c:pt idx="3">
                  <c:v>6.9100000000000003E-3</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B44-483A-8B0B-43BAFB2863D8}"/>
            </c:ext>
          </c:extLst>
        </c:ser>
        <c:ser>
          <c:idx val="3"/>
          <c:order val="3"/>
          <c:tx>
            <c:strRef>
              <c:f>'8.3'!$A$13</c:f>
              <c:strCache>
                <c:ptCount val="1"/>
                <c:pt idx="0">
                  <c:v>Elektrická energie</c:v>
                </c:pt>
              </c:strCache>
            </c:strRef>
          </c:tx>
          <c:spPr>
            <a:solidFill>
              <a:srgbClr val="C8CBD7"/>
            </a:solidFill>
          </c:spPr>
          <c:invertIfNegative val="0"/>
          <c:val>
            <c:numRef>
              <c:f>'8.3'!$B$13:$M$13</c:f>
              <c:numCache>
                <c:formatCode>#,##0.0</c:formatCode>
                <c:ptCount val="12"/>
                <c:pt idx="0">
                  <c:v>0.52200000000000002</c:v>
                </c:pt>
                <c:pt idx="1">
                  <c:v>0.47199999999999998</c:v>
                </c:pt>
                <c:pt idx="2">
                  <c:v>0.46500000000000002</c:v>
                </c:pt>
                <c:pt idx="3">
                  <c:v>0.95299999999999996</c:v>
                </c:pt>
                <c:pt idx="4">
                  <c:v>0.83299999999999996</c:v>
                </c:pt>
                <c:pt idx="5">
                  <c:v>0.53600000000000003</c:v>
                </c:pt>
                <c:pt idx="6">
                  <c:v>0.69989999999999997</c:v>
                </c:pt>
                <c:pt idx="7">
                  <c:v>0.9153</c:v>
                </c:pt>
                <c:pt idx="8">
                  <c:v>0.60139999999999993</c:v>
                </c:pt>
                <c:pt idx="9">
                  <c:v>0.46800000000000003</c:v>
                </c:pt>
                <c:pt idx="10">
                  <c:v>0.50700000000000001</c:v>
                </c:pt>
                <c:pt idx="11">
                  <c:v>0.46200000000000002</c:v>
                </c:pt>
              </c:numCache>
            </c:numRef>
          </c:val>
          <c:extLst>
            <c:ext xmlns:c16="http://schemas.microsoft.com/office/drawing/2014/chart" uri="{C3380CC4-5D6E-409C-BE32-E72D297353CC}">
              <c16:uniqueId val="{00000003-4B44-483A-8B0B-43BAFB2863D8}"/>
            </c:ext>
          </c:extLst>
        </c:ser>
        <c:ser>
          <c:idx val="4"/>
          <c:order val="4"/>
          <c:tx>
            <c:strRef>
              <c:f>'8.3'!$A$14</c:f>
              <c:strCache>
                <c:ptCount val="1"/>
                <c:pt idx="0">
                  <c:v>Energie prostředí (tepelné čerpadlo)</c:v>
                </c:pt>
              </c:strCache>
            </c:strRef>
          </c:tx>
          <c:spPr>
            <a:solidFill>
              <a:srgbClr val="E02C1F"/>
            </a:solidFill>
          </c:spPr>
          <c:invertIfNegative val="0"/>
          <c:val>
            <c:numRef>
              <c:f>'8.3'!$B$14:$M$14</c:f>
              <c:numCache>
                <c:formatCode>#,##0.0</c:formatCode>
                <c:ptCount val="12"/>
                <c:pt idx="0">
                  <c:v>0</c:v>
                </c:pt>
                <c:pt idx="1">
                  <c:v>2.1000000000000001E-2</c:v>
                </c:pt>
                <c:pt idx="2">
                  <c:v>2.1999999999999999E-2</c:v>
                </c:pt>
                <c:pt idx="3">
                  <c:v>3.2000000000000001E-2</c:v>
                </c:pt>
                <c:pt idx="4">
                  <c:v>4.7E-2</c:v>
                </c:pt>
                <c:pt idx="5">
                  <c:v>1.2E-2</c:v>
                </c:pt>
                <c:pt idx="6">
                  <c:v>4.0000000000000001E-3</c:v>
                </c:pt>
                <c:pt idx="7">
                  <c:v>0</c:v>
                </c:pt>
                <c:pt idx="8">
                  <c:v>0</c:v>
                </c:pt>
                <c:pt idx="9">
                  <c:v>1.0999999999999999E-2</c:v>
                </c:pt>
                <c:pt idx="10">
                  <c:v>5.8999999999999997E-2</c:v>
                </c:pt>
                <c:pt idx="11">
                  <c:v>5.8415000000000002E-2</c:v>
                </c:pt>
              </c:numCache>
            </c:numRef>
          </c:val>
          <c:extLst>
            <c:ext xmlns:c16="http://schemas.microsoft.com/office/drawing/2014/chart" uri="{C3380CC4-5D6E-409C-BE32-E72D297353CC}">
              <c16:uniqueId val="{00000004-4B44-483A-8B0B-43BAFB2863D8}"/>
            </c:ext>
          </c:extLst>
        </c:ser>
        <c:ser>
          <c:idx val="5"/>
          <c:order val="5"/>
          <c:tx>
            <c:strRef>
              <c:f>'8.3'!$A$15</c:f>
              <c:strCache>
                <c:ptCount val="1"/>
                <c:pt idx="0">
                  <c:v>Energie Slunce (solární kolektor)</c:v>
                </c:pt>
              </c:strCache>
            </c:strRef>
          </c:tx>
          <c:spPr>
            <a:solidFill>
              <a:srgbClr val="E86158"/>
            </a:solidFill>
          </c:spPr>
          <c:invertIfNegative val="0"/>
          <c:val>
            <c:numRef>
              <c:f>'8.3'!$B$15:$M$15</c:f>
              <c:numCache>
                <c:formatCode>#,##0.0</c:formatCode>
                <c:ptCount val="12"/>
                <c:pt idx="0">
                  <c:v>0</c:v>
                </c:pt>
                <c:pt idx="1">
                  <c:v>0</c:v>
                </c:pt>
                <c:pt idx="2">
                  <c:v>0</c:v>
                </c:pt>
                <c:pt idx="3">
                  <c:v>2.1999999999999999E-2</c:v>
                </c:pt>
                <c:pt idx="4">
                  <c:v>0.03</c:v>
                </c:pt>
                <c:pt idx="5">
                  <c:v>2.9000000000000001E-2</c:v>
                </c:pt>
                <c:pt idx="6">
                  <c:v>4.2999999999999997E-2</c:v>
                </c:pt>
                <c:pt idx="7">
                  <c:v>3.6999999999999998E-2</c:v>
                </c:pt>
                <c:pt idx="8">
                  <c:v>0.02</c:v>
                </c:pt>
                <c:pt idx="9">
                  <c:v>2.1000000000000001E-2</c:v>
                </c:pt>
                <c:pt idx="10">
                  <c:v>1.0999999999999999E-2</c:v>
                </c:pt>
                <c:pt idx="11">
                  <c:v>4.9789999999999999E-3</c:v>
                </c:pt>
              </c:numCache>
            </c:numRef>
          </c:val>
          <c:extLst>
            <c:ext xmlns:c16="http://schemas.microsoft.com/office/drawing/2014/chart" uri="{C3380CC4-5D6E-409C-BE32-E72D297353CC}">
              <c16:uniqueId val="{00000005-4B44-483A-8B0B-43BAFB2863D8}"/>
            </c:ext>
          </c:extLst>
        </c:ser>
        <c:ser>
          <c:idx val="6"/>
          <c:order val="6"/>
          <c:tx>
            <c:strRef>
              <c:f>'8.3'!$A$16</c:f>
              <c:strCache>
                <c:ptCount val="1"/>
                <c:pt idx="0">
                  <c:v>Hnědé uhlí</c:v>
                </c:pt>
              </c:strCache>
            </c:strRef>
          </c:tx>
          <c:spPr>
            <a:solidFill>
              <a:srgbClr val="F0948F"/>
            </a:solidFill>
          </c:spPr>
          <c:invertIfNegative val="0"/>
          <c:val>
            <c:numRef>
              <c:f>'8.3'!$B$16:$M$16</c:f>
              <c:numCache>
                <c:formatCode>#,##0.0</c:formatCode>
                <c:ptCount val="12"/>
                <c:pt idx="0">
                  <c:v>5.7526200000000003</c:v>
                </c:pt>
                <c:pt idx="1">
                  <c:v>1.54277</c:v>
                </c:pt>
                <c:pt idx="2">
                  <c:v>3.2909000000000002</c:v>
                </c:pt>
                <c:pt idx="3">
                  <c:v>2.1015999999999999</c:v>
                </c:pt>
                <c:pt idx="4">
                  <c:v>0.183</c:v>
                </c:pt>
                <c:pt idx="5">
                  <c:v>0.157</c:v>
                </c:pt>
                <c:pt idx="6">
                  <c:v>0.13300000000000001</c:v>
                </c:pt>
                <c:pt idx="7">
                  <c:v>0.126</c:v>
                </c:pt>
                <c:pt idx="8">
                  <c:v>0.153</c:v>
                </c:pt>
                <c:pt idx="9">
                  <c:v>0.192</c:v>
                </c:pt>
                <c:pt idx="10">
                  <c:v>0.26900000000000002</c:v>
                </c:pt>
                <c:pt idx="11">
                  <c:v>0.358149</c:v>
                </c:pt>
              </c:numCache>
            </c:numRef>
          </c:val>
          <c:extLst>
            <c:ext xmlns:c16="http://schemas.microsoft.com/office/drawing/2014/chart" uri="{C3380CC4-5D6E-409C-BE32-E72D297353CC}">
              <c16:uniqueId val="{00000006-4B44-483A-8B0B-43BAFB2863D8}"/>
            </c:ext>
          </c:extLst>
        </c:ser>
        <c:ser>
          <c:idx val="7"/>
          <c:order val="7"/>
          <c:tx>
            <c:strRef>
              <c:f>'8.3'!$A$17</c:f>
              <c:strCache>
                <c:ptCount val="1"/>
                <c:pt idx="0">
                  <c:v>Jaderné palivo</c:v>
                </c:pt>
              </c:strCache>
            </c:strRef>
          </c:tx>
          <c:spPr>
            <a:solidFill>
              <a:srgbClr val="F7C9C7"/>
            </a:solidFill>
          </c:spPr>
          <c:invertIfNegative val="0"/>
          <c:val>
            <c:numRef>
              <c:f>'8.3'!$B$17:$M$17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B44-483A-8B0B-43BAFB2863D8}"/>
            </c:ext>
          </c:extLst>
        </c:ser>
        <c:ser>
          <c:idx val="8"/>
          <c:order val="8"/>
          <c:tx>
            <c:strRef>
              <c:f>'8.3'!$A$18</c:f>
              <c:strCache>
                <c:ptCount val="1"/>
                <c:pt idx="0">
                  <c:v>Koks</c:v>
                </c:pt>
              </c:strCache>
            </c:strRef>
          </c:tx>
          <c:spPr>
            <a:solidFill>
              <a:srgbClr val="262626"/>
            </a:solidFill>
          </c:spPr>
          <c:invertIfNegative val="0"/>
          <c:val>
            <c:numRef>
              <c:f>'8.3'!$B$18:$M$18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B44-483A-8B0B-43BAFB2863D8}"/>
            </c:ext>
          </c:extLst>
        </c:ser>
        <c:ser>
          <c:idx val="9"/>
          <c:order val="9"/>
          <c:tx>
            <c:strRef>
              <c:f>'8.3'!$A$19</c:f>
              <c:strCache>
                <c:ptCount val="1"/>
                <c:pt idx="0">
                  <c:v>Odpadní teplo</c:v>
                </c:pt>
              </c:strCache>
            </c:strRef>
          </c:tx>
          <c:spPr>
            <a:solidFill>
              <a:srgbClr val="646363"/>
            </a:solidFill>
          </c:spPr>
          <c:invertIfNegative val="0"/>
          <c:val>
            <c:numRef>
              <c:f>'8.3'!$B$19:$M$19</c:f>
              <c:numCache>
                <c:formatCode>#,##0.0</c:formatCode>
                <c:ptCount val="12"/>
                <c:pt idx="0">
                  <c:v>4.8822799999999997</c:v>
                </c:pt>
                <c:pt idx="1">
                  <c:v>7.3385600000000002</c:v>
                </c:pt>
                <c:pt idx="2">
                  <c:v>7.3734099999999998</c:v>
                </c:pt>
                <c:pt idx="3">
                  <c:v>5.6717399999999998</c:v>
                </c:pt>
                <c:pt idx="4">
                  <c:v>2.3883400000000004</c:v>
                </c:pt>
                <c:pt idx="5">
                  <c:v>1.7517</c:v>
                </c:pt>
                <c:pt idx="6">
                  <c:v>1.9178199999999999</c:v>
                </c:pt>
                <c:pt idx="7">
                  <c:v>1.9349000000000001</c:v>
                </c:pt>
                <c:pt idx="8">
                  <c:v>2.4274499999999999</c:v>
                </c:pt>
                <c:pt idx="9">
                  <c:v>6.8807290000000005</c:v>
                </c:pt>
                <c:pt idx="10">
                  <c:v>7.7886419999999994</c:v>
                </c:pt>
                <c:pt idx="11">
                  <c:v>7.9576459999999996</c:v>
                </c:pt>
              </c:numCache>
            </c:numRef>
          </c:val>
          <c:extLst>
            <c:ext xmlns:c16="http://schemas.microsoft.com/office/drawing/2014/chart" uri="{C3380CC4-5D6E-409C-BE32-E72D297353CC}">
              <c16:uniqueId val="{00000009-4B44-483A-8B0B-43BAFB2863D8}"/>
            </c:ext>
          </c:extLst>
        </c:ser>
        <c:ser>
          <c:idx val="10"/>
          <c:order val="10"/>
          <c:tx>
            <c:strRef>
              <c:f>'8.3'!$A$20</c:f>
              <c:strCache>
                <c:ptCount val="1"/>
                <c:pt idx="0">
                  <c:v>Ostatní kapalná paliva</c:v>
                </c:pt>
              </c:strCache>
            </c:strRef>
          </c:tx>
          <c:spPr>
            <a:solidFill>
              <a:srgbClr val="9D9D9C"/>
            </a:solidFill>
          </c:spPr>
          <c:invertIfNegative val="0"/>
          <c:val>
            <c:numRef>
              <c:f>'8.3'!$B$20:$M$20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4B44-483A-8B0B-43BAFB2863D8}"/>
            </c:ext>
          </c:extLst>
        </c:ser>
        <c:ser>
          <c:idx val="11"/>
          <c:order val="11"/>
          <c:tx>
            <c:strRef>
              <c:f>'8.3'!$A$21</c:f>
              <c:strCache>
                <c:ptCount val="1"/>
                <c:pt idx="0">
                  <c:v>Ostatní pevná paliva</c:v>
                </c:pt>
              </c:strCache>
            </c:strRef>
          </c:tx>
          <c:spPr>
            <a:solidFill>
              <a:srgbClr val="D0D0D0"/>
            </a:solidFill>
          </c:spPr>
          <c:invertIfNegative val="0"/>
          <c:val>
            <c:numRef>
              <c:f>'8.3'!$B$21:$M$21</c:f>
              <c:numCache>
                <c:formatCode>#,##0.0</c:formatCode>
                <c:ptCount val="12"/>
                <c:pt idx="0">
                  <c:v>109.26</c:v>
                </c:pt>
                <c:pt idx="1">
                  <c:v>114.361</c:v>
                </c:pt>
                <c:pt idx="2">
                  <c:v>105.104</c:v>
                </c:pt>
                <c:pt idx="3">
                  <c:v>87.763869999999997</c:v>
                </c:pt>
                <c:pt idx="4">
                  <c:v>116.818</c:v>
                </c:pt>
                <c:pt idx="5">
                  <c:v>102.941</c:v>
                </c:pt>
                <c:pt idx="6">
                  <c:v>92.903999999999996</c:v>
                </c:pt>
                <c:pt idx="7">
                  <c:v>91.296000000000006</c:v>
                </c:pt>
                <c:pt idx="8">
                  <c:v>106.91</c:v>
                </c:pt>
                <c:pt idx="9">
                  <c:v>49.290210000000002</c:v>
                </c:pt>
                <c:pt idx="10">
                  <c:v>115.929</c:v>
                </c:pt>
                <c:pt idx="11">
                  <c:v>99.947999999999993</c:v>
                </c:pt>
              </c:numCache>
            </c:numRef>
          </c:val>
          <c:extLst>
            <c:ext xmlns:c16="http://schemas.microsoft.com/office/drawing/2014/chart" uri="{C3380CC4-5D6E-409C-BE32-E72D297353CC}">
              <c16:uniqueId val="{0000000B-4B44-483A-8B0B-43BAFB2863D8}"/>
            </c:ext>
          </c:extLst>
        </c:ser>
        <c:ser>
          <c:idx val="12"/>
          <c:order val="12"/>
          <c:tx>
            <c:strRef>
              <c:f>'8.3'!$A$22</c:f>
              <c:strCache>
                <c:ptCount val="1"/>
                <c:pt idx="0">
                  <c:v>Ostatní plyny</c:v>
                </c:pt>
              </c:strCache>
            </c:strRef>
          </c:tx>
          <c:spPr>
            <a:pattFill prst="ltUpDiag">
              <a:fgClr>
                <a:srgbClr val="23315F"/>
              </a:fgClr>
              <a:bgClr>
                <a:sysClr val="window" lastClr="FFFFFF"/>
              </a:bgClr>
            </a:pattFill>
          </c:spPr>
          <c:invertIfNegative val="0"/>
          <c:val>
            <c:numRef>
              <c:f>'8.3'!$B$22:$M$22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4B44-483A-8B0B-43BAFB2863D8}"/>
            </c:ext>
          </c:extLst>
        </c:ser>
        <c:ser>
          <c:idx val="13"/>
          <c:order val="13"/>
          <c:tx>
            <c:strRef>
              <c:f>'8.3'!$A$23</c:f>
              <c:strCache>
                <c:ptCount val="1"/>
                <c:pt idx="0">
                  <c:v>Ostatní</c:v>
                </c:pt>
              </c:strCache>
            </c:strRef>
          </c:tx>
          <c:spPr>
            <a:pattFill prst="ltUpDiag">
              <a:fgClr>
                <a:srgbClr val="E02C1F"/>
              </a:fgClr>
              <a:bgClr>
                <a:sysClr val="window" lastClr="FFFFFF"/>
              </a:bgClr>
            </a:pattFill>
          </c:spPr>
          <c:invertIfNegative val="0"/>
          <c:val>
            <c:numRef>
              <c:f>'8.3'!$B$23:$M$23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4B44-483A-8B0B-43BAFB2863D8}"/>
            </c:ext>
          </c:extLst>
        </c:ser>
        <c:ser>
          <c:idx val="14"/>
          <c:order val="14"/>
          <c:tx>
            <c:strRef>
              <c:f>'8.3'!$A$24</c:f>
              <c:strCache>
                <c:ptCount val="1"/>
                <c:pt idx="0">
                  <c:v>Topné oleje</c:v>
                </c:pt>
              </c:strCache>
            </c:strRef>
          </c:tx>
          <c:spPr>
            <a:pattFill prst="ltUpDiag">
              <a:fgClr>
                <a:srgbClr val="5A6588"/>
              </a:fgClr>
              <a:bgClr>
                <a:sysClr val="window" lastClr="FFFFFF"/>
              </a:bgClr>
            </a:pattFill>
          </c:spPr>
          <c:invertIfNegative val="0"/>
          <c:val>
            <c:numRef>
              <c:f>'8.3'!$B$24:$M$24</c:f>
              <c:numCache>
                <c:formatCode>#,##0.0</c:formatCode>
                <c:ptCount val="12"/>
                <c:pt idx="0">
                  <c:v>1.9361E-2</c:v>
                </c:pt>
                <c:pt idx="1">
                  <c:v>2.0292000000000001E-2</c:v>
                </c:pt>
                <c:pt idx="2">
                  <c:v>1.4378630000000001</c:v>
                </c:pt>
                <c:pt idx="3">
                  <c:v>6.3677190000000001</c:v>
                </c:pt>
                <c:pt idx="4">
                  <c:v>3.9950000000000003E-3</c:v>
                </c:pt>
                <c:pt idx="5">
                  <c:v>6.7469999999999995E-3</c:v>
                </c:pt>
                <c:pt idx="6">
                  <c:v>1.9910000000000001E-3</c:v>
                </c:pt>
                <c:pt idx="7">
                  <c:v>7.1299999999999998E-4</c:v>
                </c:pt>
                <c:pt idx="8">
                  <c:v>1.3609E-2</c:v>
                </c:pt>
                <c:pt idx="9">
                  <c:v>2.2370000000000003E-3</c:v>
                </c:pt>
                <c:pt idx="10">
                  <c:v>1.5823E-2</c:v>
                </c:pt>
                <c:pt idx="11">
                  <c:v>1.5788E-2</c:v>
                </c:pt>
              </c:numCache>
            </c:numRef>
          </c:val>
          <c:extLst>
            <c:ext xmlns:c16="http://schemas.microsoft.com/office/drawing/2014/chart" uri="{C3380CC4-5D6E-409C-BE32-E72D297353CC}">
              <c16:uniqueId val="{0000000E-4B44-483A-8B0B-43BAFB2863D8}"/>
            </c:ext>
          </c:extLst>
        </c:ser>
        <c:ser>
          <c:idx val="15"/>
          <c:order val="15"/>
          <c:tx>
            <c:strRef>
              <c:f>'8.3'!$A$25</c:f>
              <c:strCache>
                <c:ptCount val="1"/>
                <c:pt idx="0">
                  <c:v>Zemní plyn</c:v>
                </c:pt>
              </c:strCache>
            </c:strRef>
          </c:tx>
          <c:spPr>
            <a:pattFill prst="ltUpDiag">
              <a:fgClr>
                <a:srgbClr val="E86158"/>
              </a:fgClr>
              <a:bgClr>
                <a:sysClr val="window" lastClr="FFFFFF"/>
              </a:bgClr>
            </a:pattFill>
          </c:spPr>
          <c:invertIfNegative val="0"/>
          <c:val>
            <c:numRef>
              <c:f>'8.3'!$B$25:$M$25</c:f>
              <c:numCache>
                <c:formatCode>#,##0.0</c:formatCode>
                <c:ptCount val="12"/>
                <c:pt idx="0">
                  <c:v>605.12694699999986</c:v>
                </c:pt>
                <c:pt idx="1">
                  <c:v>346.79053899999985</c:v>
                </c:pt>
                <c:pt idx="2">
                  <c:v>304.48275000000001</c:v>
                </c:pt>
                <c:pt idx="3">
                  <c:v>187.90745000000001</c:v>
                </c:pt>
                <c:pt idx="4">
                  <c:v>77.587347999999992</c:v>
                </c:pt>
                <c:pt idx="5">
                  <c:v>52.924092000000009</c:v>
                </c:pt>
                <c:pt idx="6">
                  <c:v>46.903655999999998</c:v>
                </c:pt>
                <c:pt idx="7">
                  <c:v>46.969708000000004</c:v>
                </c:pt>
                <c:pt idx="8">
                  <c:v>71.942160999999999</c:v>
                </c:pt>
                <c:pt idx="9">
                  <c:v>264.992391</c:v>
                </c:pt>
                <c:pt idx="10">
                  <c:v>423.38543399999992</c:v>
                </c:pt>
                <c:pt idx="11">
                  <c:v>533.51600399999984</c:v>
                </c:pt>
              </c:numCache>
            </c:numRef>
          </c:val>
          <c:extLst>
            <c:ext xmlns:c16="http://schemas.microsoft.com/office/drawing/2014/chart" uri="{C3380CC4-5D6E-409C-BE32-E72D297353CC}">
              <c16:uniqueId val="{0000000F-4B44-483A-8B0B-43BAFB2863D8}"/>
            </c:ext>
          </c:extLst>
        </c:ser>
        <c:dLbls>
          <c:showLegendKey val="0"/>
          <c:showVal val="0"/>
          <c:showCatName val="0"/>
          <c:showSerName val="0"/>
          <c:showPercent val="0"/>
          <c:showBubbleSize val="0"/>
        </c:dLbls>
        <c:gapWidth val="50"/>
        <c:overlap val="100"/>
        <c:axId val="286256512"/>
        <c:axId val="285934720"/>
      </c:barChart>
      <c:catAx>
        <c:axId val="28625651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934720"/>
        <c:crosses val="autoZero"/>
        <c:auto val="1"/>
        <c:lblAlgn val="ctr"/>
        <c:lblOffset val="100"/>
        <c:noMultiLvlLbl val="0"/>
      </c:catAx>
      <c:valAx>
        <c:axId val="285934720"/>
        <c:scaling>
          <c:orientation val="minMax"/>
          <c:max val="8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256512"/>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9801-414B-8E2F-A0817BD1451E}"/>
              </c:ext>
            </c:extLst>
          </c:dPt>
          <c:dPt>
            <c:idx val="1"/>
            <c:bubble3D val="0"/>
            <c:spPr>
              <a:solidFill>
                <a:schemeClr val="accent2"/>
              </a:solidFill>
            </c:spPr>
            <c:extLst>
              <c:ext xmlns:c16="http://schemas.microsoft.com/office/drawing/2014/chart" uri="{C3380CC4-5D6E-409C-BE32-E72D297353CC}">
                <c16:uniqueId val="{00000002-9801-414B-8E2F-A0817BD1451E}"/>
              </c:ext>
            </c:extLst>
          </c:dPt>
          <c:dPt>
            <c:idx val="2"/>
            <c:bubble3D val="0"/>
            <c:spPr>
              <a:solidFill>
                <a:schemeClr val="accent3"/>
              </a:solidFill>
            </c:spPr>
            <c:extLst>
              <c:ext xmlns:c16="http://schemas.microsoft.com/office/drawing/2014/chart" uri="{C3380CC4-5D6E-409C-BE32-E72D297353CC}">
                <c16:uniqueId val="{00000003-9801-414B-8E2F-A0817BD1451E}"/>
              </c:ext>
            </c:extLst>
          </c:dPt>
          <c:dPt>
            <c:idx val="3"/>
            <c:bubble3D val="0"/>
            <c:spPr>
              <a:solidFill>
                <a:schemeClr val="accent4"/>
              </a:solidFill>
            </c:spPr>
            <c:extLst>
              <c:ext xmlns:c16="http://schemas.microsoft.com/office/drawing/2014/chart" uri="{C3380CC4-5D6E-409C-BE32-E72D297353CC}">
                <c16:uniqueId val="{00000004-9801-414B-8E2F-A0817BD1451E}"/>
              </c:ext>
            </c:extLst>
          </c:dPt>
          <c:dPt>
            <c:idx val="4"/>
            <c:bubble3D val="0"/>
            <c:spPr>
              <a:solidFill>
                <a:schemeClr val="accent5"/>
              </a:solidFill>
            </c:spPr>
            <c:extLst>
              <c:ext xmlns:c16="http://schemas.microsoft.com/office/drawing/2014/chart" uri="{C3380CC4-5D6E-409C-BE32-E72D297353CC}">
                <c16:uniqueId val="{00000005-9801-414B-8E2F-A0817BD1451E}"/>
              </c:ext>
            </c:extLst>
          </c:dPt>
          <c:dPt>
            <c:idx val="5"/>
            <c:bubble3D val="0"/>
            <c:spPr>
              <a:solidFill>
                <a:schemeClr val="accent6"/>
              </a:solidFill>
            </c:spPr>
            <c:extLst>
              <c:ext xmlns:c16="http://schemas.microsoft.com/office/drawing/2014/chart" uri="{C3380CC4-5D6E-409C-BE32-E72D297353CC}">
                <c16:uniqueId val="{00000006-9801-414B-8E2F-A0817BD1451E}"/>
              </c:ext>
            </c:extLst>
          </c:dPt>
          <c:dPt>
            <c:idx val="6"/>
            <c:bubble3D val="0"/>
            <c:spPr>
              <a:solidFill>
                <a:srgbClr val="F0948F"/>
              </a:solidFill>
            </c:spPr>
            <c:extLst>
              <c:ext xmlns:c16="http://schemas.microsoft.com/office/drawing/2014/chart" uri="{C3380CC4-5D6E-409C-BE32-E72D297353CC}">
                <c16:uniqueId val="{00000007-9801-414B-8E2F-A0817BD1451E}"/>
              </c:ext>
            </c:extLst>
          </c:dPt>
          <c:dPt>
            <c:idx val="7"/>
            <c:bubble3D val="0"/>
            <c:spPr>
              <a:solidFill>
                <a:srgbClr val="F7C9C7"/>
              </a:solidFill>
            </c:spPr>
            <c:extLst>
              <c:ext xmlns:c16="http://schemas.microsoft.com/office/drawing/2014/chart" uri="{C3380CC4-5D6E-409C-BE32-E72D297353CC}">
                <c16:uniqueId val="{00000000-6BE8-4632-87C8-9B0C3CE8E245}"/>
              </c:ext>
            </c:extLst>
          </c:dPt>
          <c:cat>
            <c:numRef>
              <c:f>'8.3'!$U$27:$U$34</c:f>
              <c:numCache>
                <c:formatCode>#,##0.0</c:formatCode>
                <c:ptCount val="8"/>
              </c:numCache>
            </c:numRef>
          </c:cat>
          <c:val>
            <c:numRef>
              <c:f>'8.3'!$P$27:$P$34</c:f>
              <c:numCache>
                <c:formatCode>0.0</c:formatCode>
                <c:ptCount val="8"/>
              </c:numCache>
            </c:numRef>
          </c:val>
          <c:extLst>
            <c:ext xmlns:c16="http://schemas.microsoft.com/office/drawing/2014/chart" uri="{C3380CC4-5D6E-409C-BE32-E72D297353CC}">
              <c16:uniqueId val="{00000001-6BE8-4632-87C8-9B0C3CE8E24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521-48D2-91B0-6C9037FC6DCC}"/>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521-48D2-91B0-6C9037FC6DCC}"/>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521-48D2-91B0-6C9037FC6DCC}"/>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521-48D2-91B0-6C9037FC6DCC}"/>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521-48D2-91B0-6C9037FC6DCC}"/>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521-48D2-91B0-6C9037FC6DCC}"/>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521-48D2-91B0-6C9037FC6DCC}"/>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521-48D2-91B0-6C9037FC6DCC}"/>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521-48D2-91B0-6C9037FC6DCC}"/>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521-48D2-91B0-6C9037FC6DCC}"/>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521-48D2-91B0-6C9037FC6DCC}"/>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521-48D2-91B0-6C9037FC6DCC}"/>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521-48D2-91B0-6C9037FC6DCC}"/>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521-48D2-91B0-6C9037FC6DCC}"/>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521-48D2-91B0-6C9037FC6DCC}"/>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E521-48D2-91B0-6C9037FC6DCC}"/>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2.8046199670838591E-3"/>
          <c:y val="2.2857097359064017E-3"/>
        </c:manualLayout>
      </c:layout>
      <c:overlay val="0"/>
    </c:title>
    <c:autoTitleDeleted val="0"/>
    <c:plotArea>
      <c:layout>
        <c:manualLayout>
          <c:layoutTarget val="inner"/>
          <c:xMode val="edge"/>
          <c:yMode val="edge"/>
          <c:x val="8.1482501679915928E-2"/>
          <c:y val="0.27106762224129999"/>
          <c:w val="0.70126884093696329"/>
          <c:h val="0.53978741468365954"/>
        </c:manualLayout>
      </c:layout>
      <c:barChart>
        <c:barDir val="col"/>
        <c:grouping val="stacked"/>
        <c:varyColors val="0"/>
        <c:ser>
          <c:idx val="0"/>
          <c:order val="0"/>
          <c:tx>
            <c:strRef>
              <c:f>'8.4'!$A$27</c:f>
              <c:strCache>
                <c:ptCount val="1"/>
                <c:pt idx="0">
                  <c:v>Průmysl</c:v>
                </c:pt>
              </c:strCache>
            </c:strRef>
          </c:tx>
          <c:invertIfNegative val="0"/>
          <c:val>
            <c:numRef>
              <c:f>'8.4'!$B$27:$M$27</c:f>
              <c:numCache>
                <c:formatCode>#,##0.0</c:formatCode>
                <c:ptCount val="12"/>
                <c:pt idx="0">
                  <c:v>25.180714999999996</c:v>
                </c:pt>
                <c:pt idx="1">
                  <c:v>18.108240000000002</c:v>
                </c:pt>
                <c:pt idx="2">
                  <c:v>14.954270999999999</c:v>
                </c:pt>
                <c:pt idx="3">
                  <c:v>10.240950999999999</c:v>
                </c:pt>
                <c:pt idx="4">
                  <c:v>6.3348309999999994</c:v>
                </c:pt>
                <c:pt idx="5">
                  <c:v>4.6642390000000002</c:v>
                </c:pt>
                <c:pt idx="6">
                  <c:v>2.8785379999999998</c:v>
                </c:pt>
                <c:pt idx="7">
                  <c:v>2.4857279999999999</c:v>
                </c:pt>
                <c:pt idx="8">
                  <c:v>4.7952360000000001</c:v>
                </c:pt>
                <c:pt idx="9">
                  <c:v>13.243690000000001</c:v>
                </c:pt>
                <c:pt idx="10">
                  <c:v>13.101692</c:v>
                </c:pt>
                <c:pt idx="11">
                  <c:v>15.702648000000002</c:v>
                </c:pt>
              </c:numCache>
            </c:numRef>
          </c:val>
          <c:extLst>
            <c:ext xmlns:c16="http://schemas.microsoft.com/office/drawing/2014/chart" uri="{C3380CC4-5D6E-409C-BE32-E72D297353CC}">
              <c16:uniqueId val="{00000000-3DFB-4CCD-9D10-C51C9B738AA8}"/>
            </c:ext>
          </c:extLst>
        </c:ser>
        <c:ser>
          <c:idx val="1"/>
          <c:order val="1"/>
          <c:tx>
            <c:strRef>
              <c:f>'8.4'!$A$28</c:f>
              <c:strCache>
                <c:ptCount val="1"/>
                <c:pt idx="0">
                  <c:v>Energetika</c:v>
                </c:pt>
              </c:strCache>
            </c:strRef>
          </c:tx>
          <c:invertIfNegative val="0"/>
          <c:val>
            <c:numRef>
              <c:f>'8.4'!$B$28:$M$28</c:f>
              <c:numCache>
                <c:formatCode>#,##0.0</c:formatCode>
                <c:ptCount val="12"/>
                <c:pt idx="0">
                  <c:v>13.14579</c:v>
                </c:pt>
                <c:pt idx="1">
                  <c:v>9.6472999999999995</c:v>
                </c:pt>
                <c:pt idx="2">
                  <c:v>8.0715800000000009</c:v>
                </c:pt>
                <c:pt idx="3">
                  <c:v>7.4264299999999999</c:v>
                </c:pt>
                <c:pt idx="4">
                  <c:v>4.7906599999999999</c:v>
                </c:pt>
                <c:pt idx="5">
                  <c:v>3.0412699999999999</c:v>
                </c:pt>
                <c:pt idx="6">
                  <c:v>3.12784</c:v>
                </c:pt>
                <c:pt idx="7">
                  <c:v>2.6942499999999994</c:v>
                </c:pt>
                <c:pt idx="8">
                  <c:v>4.3778000000000006</c:v>
                </c:pt>
                <c:pt idx="9">
                  <c:v>7.8567299999999998</c:v>
                </c:pt>
                <c:pt idx="10">
                  <c:v>11.07015</c:v>
                </c:pt>
                <c:pt idx="11">
                  <c:v>13.799470000000001</c:v>
                </c:pt>
              </c:numCache>
            </c:numRef>
          </c:val>
          <c:extLst>
            <c:ext xmlns:c16="http://schemas.microsoft.com/office/drawing/2014/chart" uri="{C3380CC4-5D6E-409C-BE32-E72D297353CC}">
              <c16:uniqueId val="{00000001-3DFB-4CCD-9D10-C51C9B738AA8}"/>
            </c:ext>
          </c:extLst>
        </c:ser>
        <c:ser>
          <c:idx val="2"/>
          <c:order val="2"/>
          <c:tx>
            <c:strRef>
              <c:f>'8.4'!$A$29</c:f>
              <c:strCache>
                <c:ptCount val="1"/>
                <c:pt idx="0">
                  <c:v>Doprava</c:v>
                </c:pt>
              </c:strCache>
            </c:strRef>
          </c:tx>
          <c:invertIfNegative val="0"/>
          <c:val>
            <c:numRef>
              <c:f>'8.4'!$B$29:$M$29</c:f>
              <c:numCache>
                <c:formatCode>#,##0.0</c:formatCode>
                <c:ptCount val="12"/>
                <c:pt idx="0">
                  <c:v>2.2720039999999999</c:v>
                </c:pt>
                <c:pt idx="1">
                  <c:v>1.572805</c:v>
                </c:pt>
                <c:pt idx="2">
                  <c:v>1.489876</c:v>
                </c:pt>
                <c:pt idx="3">
                  <c:v>1.1425999999999998</c:v>
                </c:pt>
                <c:pt idx="4">
                  <c:v>0.65460000000000007</c:v>
                </c:pt>
                <c:pt idx="5">
                  <c:v>0.464449</c:v>
                </c:pt>
                <c:pt idx="6">
                  <c:v>0.39471500000000004</c:v>
                </c:pt>
                <c:pt idx="7">
                  <c:v>0.34688999999999998</c:v>
                </c:pt>
                <c:pt idx="8">
                  <c:v>0.52895599999999998</c:v>
                </c:pt>
                <c:pt idx="9">
                  <c:v>1.022235</c:v>
                </c:pt>
                <c:pt idx="10">
                  <c:v>1.504578</c:v>
                </c:pt>
                <c:pt idx="11">
                  <c:v>1.7777700000000001</c:v>
                </c:pt>
              </c:numCache>
            </c:numRef>
          </c:val>
          <c:extLst>
            <c:ext xmlns:c16="http://schemas.microsoft.com/office/drawing/2014/chart" uri="{C3380CC4-5D6E-409C-BE32-E72D297353CC}">
              <c16:uniqueId val="{00000002-3DFB-4CCD-9D10-C51C9B738AA8}"/>
            </c:ext>
          </c:extLst>
        </c:ser>
        <c:ser>
          <c:idx val="3"/>
          <c:order val="3"/>
          <c:tx>
            <c:strRef>
              <c:f>'8.4'!$A$30</c:f>
              <c:strCache>
                <c:ptCount val="1"/>
                <c:pt idx="0">
                  <c:v>Stavebnictví</c:v>
                </c:pt>
              </c:strCache>
            </c:strRef>
          </c:tx>
          <c:invertIfNegative val="0"/>
          <c:val>
            <c:numRef>
              <c:f>'8.4'!$B$30:$M$30</c:f>
              <c:numCache>
                <c:formatCode>#,##0.0</c:formatCode>
                <c:ptCount val="12"/>
                <c:pt idx="0">
                  <c:v>4.3093599999999999</c:v>
                </c:pt>
                <c:pt idx="1">
                  <c:v>2.7830909999999998</c:v>
                </c:pt>
                <c:pt idx="2">
                  <c:v>2.4794740000000002</c:v>
                </c:pt>
                <c:pt idx="3">
                  <c:v>1.885067</c:v>
                </c:pt>
                <c:pt idx="4">
                  <c:v>0.71973399999999987</c:v>
                </c:pt>
                <c:pt idx="5">
                  <c:v>0.31115199999999998</c:v>
                </c:pt>
                <c:pt idx="6">
                  <c:v>0.24990899999999999</c:v>
                </c:pt>
                <c:pt idx="7">
                  <c:v>0.19258400000000001</c:v>
                </c:pt>
                <c:pt idx="8">
                  <c:v>0.41374</c:v>
                </c:pt>
                <c:pt idx="9">
                  <c:v>1.4400759999999999</c:v>
                </c:pt>
                <c:pt idx="10">
                  <c:v>2.7750030000000003</c:v>
                </c:pt>
                <c:pt idx="11">
                  <c:v>2.5949839999999997</c:v>
                </c:pt>
              </c:numCache>
            </c:numRef>
          </c:val>
          <c:extLst>
            <c:ext xmlns:c16="http://schemas.microsoft.com/office/drawing/2014/chart" uri="{C3380CC4-5D6E-409C-BE32-E72D297353CC}">
              <c16:uniqueId val="{00000003-3DFB-4CCD-9D10-C51C9B738AA8}"/>
            </c:ext>
          </c:extLst>
        </c:ser>
        <c:ser>
          <c:idx val="4"/>
          <c:order val="4"/>
          <c:tx>
            <c:strRef>
              <c:f>'8.4'!$A$31</c:f>
              <c:strCache>
                <c:ptCount val="1"/>
                <c:pt idx="0">
                  <c:v>Zemědělství a lesnictví</c:v>
                </c:pt>
              </c:strCache>
            </c:strRef>
          </c:tx>
          <c:invertIfNegative val="0"/>
          <c:val>
            <c:numRef>
              <c:f>'8.4'!$B$31:$M$31</c:f>
              <c:numCache>
                <c:formatCode>#,##0.0</c:formatCode>
                <c:ptCount val="12"/>
                <c:pt idx="0">
                  <c:v>0.50131999999999999</c:v>
                </c:pt>
                <c:pt idx="1">
                  <c:v>0.76549</c:v>
                </c:pt>
                <c:pt idx="2">
                  <c:v>0.77968000000000004</c:v>
                </c:pt>
                <c:pt idx="3">
                  <c:v>0.44189999999999996</c:v>
                </c:pt>
                <c:pt idx="4">
                  <c:v>0.56847000000000003</c:v>
                </c:pt>
                <c:pt idx="5">
                  <c:v>0.21439</c:v>
                </c:pt>
                <c:pt idx="6">
                  <c:v>0.13263999999999998</c:v>
                </c:pt>
                <c:pt idx="7">
                  <c:v>0.16363</c:v>
                </c:pt>
                <c:pt idx="8">
                  <c:v>0.27273999999999998</c:v>
                </c:pt>
                <c:pt idx="9">
                  <c:v>0.56955</c:v>
                </c:pt>
                <c:pt idx="10">
                  <c:v>0.77290000000000003</c:v>
                </c:pt>
                <c:pt idx="11">
                  <c:v>0.63678999999999997</c:v>
                </c:pt>
              </c:numCache>
            </c:numRef>
          </c:val>
          <c:extLst>
            <c:ext xmlns:c16="http://schemas.microsoft.com/office/drawing/2014/chart" uri="{C3380CC4-5D6E-409C-BE32-E72D297353CC}">
              <c16:uniqueId val="{00000004-3DFB-4CCD-9D10-C51C9B738AA8}"/>
            </c:ext>
          </c:extLst>
        </c:ser>
        <c:ser>
          <c:idx val="5"/>
          <c:order val="5"/>
          <c:tx>
            <c:strRef>
              <c:f>'8.4'!$A$32</c:f>
              <c:strCache>
                <c:ptCount val="1"/>
                <c:pt idx="0">
                  <c:v>Domácnosti</c:v>
                </c:pt>
              </c:strCache>
            </c:strRef>
          </c:tx>
          <c:spPr>
            <a:solidFill>
              <a:schemeClr val="accent6"/>
            </a:solidFill>
          </c:spPr>
          <c:invertIfNegative val="0"/>
          <c:val>
            <c:numRef>
              <c:f>'8.4'!$B$32:$M$32</c:f>
              <c:numCache>
                <c:formatCode>#,##0.0</c:formatCode>
                <c:ptCount val="12"/>
                <c:pt idx="0">
                  <c:v>240.89442700000004</c:v>
                </c:pt>
                <c:pt idx="1">
                  <c:v>168.670659</c:v>
                </c:pt>
                <c:pt idx="2">
                  <c:v>159.96653300000003</c:v>
                </c:pt>
                <c:pt idx="3">
                  <c:v>120.94810599999998</c:v>
                </c:pt>
                <c:pt idx="4">
                  <c:v>72.953692000000004</c:v>
                </c:pt>
                <c:pt idx="5">
                  <c:v>45.488306999999999</c:v>
                </c:pt>
                <c:pt idx="6">
                  <c:v>42.06793600000001</c:v>
                </c:pt>
                <c:pt idx="7">
                  <c:v>40.398273000000003</c:v>
                </c:pt>
                <c:pt idx="8">
                  <c:v>87.187719000000001</c:v>
                </c:pt>
                <c:pt idx="9">
                  <c:v>165.70172399999998</c:v>
                </c:pt>
                <c:pt idx="10">
                  <c:v>234.65260500000005</c:v>
                </c:pt>
                <c:pt idx="11">
                  <c:v>286.41656999999998</c:v>
                </c:pt>
              </c:numCache>
            </c:numRef>
          </c:val>
          <c:extLst>
            <c:ext xmlns:c16="http://schemas.microsoft.com/office/drawing/2014/chart" uri="{C3380CC4-5D6E-409C-BE32-E72D297353CC}">
              <c16:uniqueId val="{00000005-3DFB-4CCD-9D10-C51C9B738AA8}"/>
            </c:ext>
          </c:extLst>
        </c:ser>
        <c:ser>
          <c:idx val="6"/>
          <c:order val="6"/>
          <c:tx>
            <c:strRef>
              <c:f>'8.4'!$A$33</c:f>
              <c:strCache>
                <c:ptCount val="1"/>
                <c:pt idx="0">
                  <c:v>Obchod, služby, školství, zdravotnictví</c:v>
                </c:pt>
              </c:strCache>
            </c:strRef>
          </c:tx>
          <c:spPr>
            <a:solidFill>
              <a:srgbClr val="F0948F"/>
            </a:solidFill>
          </c:spPr>
          <c:invertIfNegative val="0"/>
          <c:val>
            <c:numRef>
              <c:f>'8.4'!$B$33:$M$33</c:f>
              <c:numCache>
                <c:formatCode>#,##0.0</c:formatCode>
                <c:ptCount val="12"/>
                <c:pt idx="0">
                  <c:v>114.05104300000001</c:v>
                </c:pt>
                <c:pt idx="1">
                  <c:v>79.915335999999996</c:v>
                </c:pt>
                <c:pt idx="2">
                  <c:v>73.078259000000003</c:v>
                </c:pt>
                <c:pt idx="3">
                  <c:v>57.066597000000002</c:v>
                </c:pt>
                <c:pt idx="4">
                  <c:v>31.322710000000008</c:v>
                </c:pt>
                <c:pt idx="5">
                  <c:v>20.127266000000002</c:v>
                </c:pt>
                <c:pt idx="6">
                  <c:v>17.810098000000004</c:v>
                </c:pt>
                <c:pt idx="7">
                  <c:v>16.473546000000002</c:v>
                </c:pt>
                <c:pt idx="8">
                  <c:v>26.722904000000003</c:v>
                </c:pt>
                <c:pt idx="9">
                  <c:v>57.633703999999994</c:v>
                </c:pt>
                <c:pt idx="10">
                  <c:v>84.690506000000013</c:v>
                </c:pt>
                <c:pt idx="11">
                  <c:v>103.33382999999999</c:v>
                </c:pt>
              </c:numCache>
            </c:numRef>
          </c:val>
          <c:extLst>
            <c:ext xmlns:c16="http://schemas.microsoft.com/office/drawing/2014/chart" uri="{C3380CC4-5D6E-409C-BE32-E72D297353CC}">
              <c16:uniqueId val="{00000006-3DFB-4CCD-9D10-C51C9B738AA8}"/>
            </c:ext>
          </c:extLst>
        </c:ser>
        <c:ser>
          <c:idx val="7"/>
          <c:order val="7"/>
          <c:tx>
            <c:strRef>
              <c:f>'8.4'!$A$34</c:f>
              <c:strCache>
                <c:ptCount val="1"/>
                <c:pt idx="0">
                  <c:v>Ostatní</c:v>
                </c:pt>
              </c:strCache>
            </c:strRef>
          </c:tx>
          <c:spPr>
            <a:solidFill>
              <a:srgbClr val="F7C9C7"/>
            </a:solidFill>
          </c:spPr>
          <c:invertIfNegative val="0"/>
          <c:val>
            <c:numRef>
              <c:f>'8.4'!$B$34:$M$34</c:f>
              <c:numCache>
                <c:formatCode>#,##0.0</c:formatCode>
                <c:ptCount val="12"/>
                <c:pt idx="0">
                  <c:v>23.471963000000002</c:v>
                </c:pt>
                <c:pt idx="1">
                  <c:v>16.093363</c:v>
                </c:pt>
                <c:pt idx="2">
                  <c:v>14.991076999999999</c:v>
                </c:pt>
                <c:pt idx="3">
                  <c:v>11.824112000000001</c:v>
                </c:pt>
                <c:pt idx="4">
                  <c:v>6.6300799999999995</c:v>
                </c:pt>
                <c:pt idx="5">
                  <c:v>4.225708</c:v>
                </c:pt>
                <c:pt idx="6">
                  <c:v>7.3125069999999992</c:v>
                </c:pt>
                <c:pt idx="7">
                  <c:v>5.0479599999999998</c:v>
                </c:pt>
                <c:pt idx="8">
                  <c:v>9.4690139999999996</c:v>
                </c:pt>
                <c:pt idx="9">
                  <c:v>20.498381999999999</c:v>
                </c:pt>
                <c:pt idx="10">
                  <c:v>20.679016999999998</c:v>
                </c:pt>
                <c:pt idx="11">
                  <c:v>23.915367000000003</c:v>
                </c:pt>
              </c:numCache>
            </c:numRef>
          </c:val>
          <c:extLst>
            <c:ext xmlns:c16="http://schemas.microsoft.com/office/drawing/2014/chart" uri="{C3380CC4-5D6E-409C-BE32-E72D297353CC}">
              <c16:uniqueId val="{00000007-3DFB-4CCD-9D10-C51C9B738AA8}"/>
            </c:ext>
          </c:extLst>
        </c:ser>
        <c:dLbls>
          <c:showLegendKey val="0"/>
          <c:showVal val="0"/>
          <c:showCatName val="0"/>
          <c:showSerName val="0"/>
          <c:showPercent val="0"/>
          <c:showBubbleSize val="0"/>
        </c:dLbls>
        <c:gapWidth val="50"/>
        <c:overlap val="100"/>
        <c:axId val="199647232"/>
        <c:axId val="199648768"/>
      </c:barChart>
      <c:catAx>
        <c:axId val="1996472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648768"/>
        <c:crosses val="autoZero"/>
        <c:auto val="1"/>
        <c:lblAlgn val="ctr"/>
        <c:lblOffset val="100"/>
        <c:noMultiLvlLbl val="0"/>
      </c:catAx>
      <c:valAx>
        <c:axId val="199648768"/>
        <c:scaling>
          <c:orientation val="minMax"/>
          <c:max val="5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64723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894E-4"/>
          <c:y val="7.4740335724244878E-5"/>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'8.4'!$M$39</c:f>
              <c:strCache>
                <c:ptCount val="1"/>
                <c:pt idx="0">
                  <c:v>Instalovaný výkon</c:v>
                </c:pt>
              </c:strCache>
            </c:strRef>
          </c:tx>
          <c:invertIfNegative val="0"/>
          <c:val>
            <c:numRef>
              <c:f>'8.4'!$N$39</c:f>
              <c:numCache>
                <c:formatCode>0.0%</c:formatCode>
                <c:ptCount val="1"/>
                <c:pt idx="0">
                  <c:v>7.4701418657841689E-2</c:v>
                </c:pt>
              </c:numCache>
            </c:numRef>
          </c:val>
          <c:extLst>
            <c:ext xmlns:c16="http://schemas.microsoft.com/office/drawing/2014/chart" uri="{C3380CC4-5D6E-409C-BE32-E72D297353CC}">
              <c16:uniqueId val="{00000000-8CE4-42CD-925A-5E49B358BA46}"/>
            </c:ext>
          </c:extLst>
        </c:ser>
        <c:ser>
          <c:idx val="1"/>
          <c:order val="1"/>
          <c:tx>
            <c:strRef>
              <c:f>'8.4'!$M$40</c:f>
              <c:strCache>
                <c:ptCount val="1"/>
                <c:pt idx="0">
                  <c:v>Výroba tepla brutto</c:v>
                </c:pt>
              </c:strCache>
            </c:strRef>
          </c:tx>
          <c:invertIfNegative val="0"/>
          <c:val>
            <c:numRef>
              <c:f>'8.4'!$N$40</c:f>
              <c:numCache>
                <c:formatCode>0.0%</c:formatCode>
                <c:ptCount val="1"/>
                <c:pt idx="0">
                  <c:v>4.7825771514091328E-2</c:v>
                </c:pt>
              </c:numCache>
            </c:numRef>
          </c:val>
          <c:extLst>
            <c:ext xmlns:c16="http://schemas.microsoft.com/office/drawing/2014/chart" uri="{C3380CC4-5D6E-409C-BE32-E72D297353CC}">
              <c16:uniqueId val="{00000001-8CE4-42CD-925A-5E49B358BA46}"/>
            </c:ext>
          </c:extLst>
        </c:ser>
        <c:ser>
          <c:idx val="2"/>
          <c:order val="2"/>
          <c:tx>
            <c:strRef>
              <c:f>'8.4'!$M$41</c:f>
              <c:strCache>
                <c:ptCount val="1"/>
                <c:pt idx="0">
                  <c:v>Dodávky tepla</c:v>
                </c:pt>
              </c:strCache>
            </c:strRef>
          </c:tx>
          <c:invertIfNegative val="0"/>
          <c:val>
            <c:numRef>
              <c:f>'8.4'!$N$41</c:f>
              <c:numCache>
                <c:formatCode>0.0%</c:formatCode>
                <c:ptCount val="1"/>
                <c:pt idx="0">
                  <c:v>4.334585363693997E-2</c:v>
                </c:pt>
              </c:numCache>
            </c:numRef>
          </c:val>
          <c:extLst>
            <c:ext xmlns:c16="http://schemas.microsoft.com/office/drawing/2014/chart" uri="{C3380CC4-5D6E-409C-BE32-E72D297353CC}">
              <c16:uniqueId val="{00000002-8CE4-42CD-925A-5E49B358BA46}"/>
            </c:ext>
          </c:extLst>
        </c:ser>
        <c:dLbls>
          <c:showLegendKey val="0"/>
          <c:showVal val="0"/>
          <c:showCatName val="0"/>
          <c:showSerName val="0"/>
          <c:showPercent val="0"/>
          <c:showBubbleSize val="0"/>
        </c:dLbls>
        <c:gapWidth val="150"/>
        <c:axId val="199684096"/>
        <c:axId val="199685632"/>
      </c:barChart>
      <c:catAx>
        <c:axId val="199684096"/>
        <c:scaling>
          <c:orientation val="maxMin"/>
        </c:scaling>
        <c:delete val="0"/>
        <c:axPos val="l"/>
        <c:numFmt formatCode="General" sourceLinked="1"/>
        <c:majorTickMark val="none"/>
        <c:minorTickMark val="none"/>
        <c:tickLblPos val="none"/>
        <c:crossAx val="199685632"/>
        <c:crosses val="autoZero"/>
        <c:auto val="1"/>
        <c:lblAlgn val="ctr"/>
        <c:lblOffset val="100"/>
        <c:noMultiLvlLbl val="0"/>
      </c:catAx>
      <c:valAx>
        <c:axId val="1996856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199684096"/>
        <c:crosses val="max"/>
        <c:crossBetween val="between"/>
      </c:valAx>
    </c:plotArea>
    <c:legend>
      <c:legendPos val="b"/>
      <c:layout>
        <c:manualLayout>
          <c:xMode val="edge"/>
          <c:yMode val="edge"/>
          <c:x val="1.5162396231415507E-3"/>
          <c:y val="0.71926770820438668"/>
          <c:w val="0.50988441184265643"/>
          <c:h val="0.280732291795613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7338510398852989E-3"/>
          <c:y val="1.1669347203398033E-2"/>
        </c:manualLayout>
      </c:layout>
      <c:overlay val="0"/>
    </c:title>
    <c:autoTitleDeleted val="0"/>
    <c:plotArea>
      <c:layout/>
      <c:barChart>
        <c:barDir val="col"/>
        <c:grouping val="stacked"/>
        <c:varyColors val="0"/>
        <c:ser>
          <c:idx val="0"/>
          <c:order val="0"/>
          <c:tx>
            <c:strRef>
              <c:f>'8.4'!$A$10</c:f>
              <c:strCache>
                <c:ptCount val="1"/>
                <c:pt idx="0">
                  <c:v>Biomasa</c:v>
                </c:pt>
              </c:strCache>
            </c:strRef>
          </c:tx>
          <c:spPr>
            <a:solidFill>
              <a:srgbClr val="23315F"/>
            </a:solidFill>
          </c:spPr>
          <c:invertIfNegative val="0"/>
          <c:val>
            <c:numRef>
              <c:f>'8.4'!$B$10:$M$10</c:f>
              <c:numCache>
                <c:formatCode>#,##0.0</c:formatCode>
                <c:ptCount val="12"/>
                <c:pt idx="0">
                  <c:v>50.437451000000003</c:v>
                </c:pt>
                <c:pt idx="1">
                  <c:v>43.675129999999996</c:v>
                </c:pt>
                <c:pt idx="2">
                  <c:v>41.435518999999999</c:v>
                </c:pt>
                <c:pt idx="3">
                  <c:v>35.297358000000003</c:v>
                </c:pt>
                <c:pt idx="4">
                  <c:v>21.302226000000001</c:v>
                </c:pt>
                <c:pt idx="5">
                  <c:v>14.039122999999998</c:v>
                </c:pt>
                <c:pt idx="6">
                  <c:v>11.992351000000001</c:v>
                </c:pt>
                <c:pt idx="7">
                  <c:v>9.474219999999999</c:v>
                </c:pt>
                <c:pt idx="8">
                  <c:v>18.783168</c:v>
                </c:pt>
                <c:pt idx="9">
                  <c:v>42.734383000000001</c:v>
                </c:pt>
                <c:pt idx="10">
                  <c:v>50.158447000000002</c:v>
                </c:pt>
                <c:pt idx="11">
                  <c:v>57.046670999999996</c:v>
                </c:pt>
              </c:numCache>
            </c:numRef>
          </c:val>
          <c:extLst>
            <c:ext xmlns:c16="http://schemas.microsoft.com/office/drawing/2014/chart" uri="{C3380CC4-5D6E-409C-BE32-E72D297353CC}">
              <c16:uniqueId val="{00000000-6F9D-4093-8076-46C14AD4DAF7}"/>
            </c:ext>
          </c:extLst>
        </c:ser>
        <c:ser>
          <c:idx val="1"/>
          <c:order val="1"/>
          <c:tx>
            <c:strRef>
              <c:f>'8.4'!$A$11</c:f>
              <c:strCache>
                <c:ptCount val="1"/>
                <c:pt idx="0">
                  <c:v>Bioplyn</c:v>
                </c:pt>
              </c:strCache>
            </c:strRef>
          </c:tx>
          <c:spPr>
            <a:solidFill>
              <a:srgbClr val="5A6588"/>
            </a:solidFill>
          </c:spPr>
          <c:invertIfNegative val="0"/>
          <c:val>
            <c:numRef>
              <c:f>'8.4'!$B$11:$M$11</c:f>
              <c:numCache>
                <c:formatCode>#,##0.0</c:formatCode>
                <c:ptCount val="12"/>
                <c:pt idx="0">
                  <c:v>0.374</c:v>
                </c:pt>
                <c:pt idx="1">
                  <c:v>0.68</c:v>
                </c:pt>
                <c:pt idx="2">
                  <c:v>0.70399999999999996</c:v>
                </c:pt>
                <c:pt idx="3">
                  <c:v>0.66700000000000004</c:v>
                </c:pt>
                <c:pt idx="4">
                  <c:v>0.80600000000000005</c:v>
                </c:pt>
                <c:pt idx="5">
                  <c:v>0.254</c:v>
                </c:pt>
                <c:pt idx="6">
                  <c:v>0.13100000000000001</c:v>
                </c:pt>
                <c:pt idx="7">
                  <c:v>0.155</c:v>
                </c:pt>
                <c:pt idx="8">
                  <c:v>0.42</c:v>
                </c:pt>
                <c:pt idx="9">
                  <c:v>0.55400000000000005</c:v>
                </c:pt>
                <c:pt idx="10">
                  <c:v>0.77200000000000002</c:v>
                </c:pt>
                <c:pt idx="11">
                  <c:v>0.60199999999999998</c:v>
                </c:pt>
              </c:numCache>
            </c:numRef>
          </c:val>
          <c:extLst>
            <c:ext xmlns:c16="http://schemas.microsoft.com/office/drawing/2014/chart" uri="{C3380CC4-5D6E-409C-BE32-E72D297353CC}">
              <c16:uniqueId val="{00000001-6F9D-4093-8076-46C14AD4DAF7}"/>
            </c:ext>
          </c:extLst>
        </c:ser>
        <c:ser>
          <c:idx val="2"/>
          <c:order val="2"/>
          <c:tx>
            <c:strRef>
              <c:f>'8.4'!$A$12</c:f>
              <c:strCache>
                <c:ptCount val="1"/>
                <c:pt idx="0">
                  <c:v>Černé uhlí</c:v>
                </c:pt>
              </c:strCache>
            </c:strRef>
          </c:tx>
          <c:spPr>
            <a:solidFill>
              <a:srgbClr val="9198B0"/>
            </a:solidFill>
          </c:spPr>
          <c:invertIfNegative val="0"/>
          <c:val>
            <c:numRef>
              <c:f>'8.4'!$B$12:$M$12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F9D-4093-8076-46C14AD4DAF7}"/>
            </c:ext>
          </c:extLst>
        </c:ser>
        <c:ser>
          <c:idx val="3"/>
          <c:order val="3"/>
          <c:tx>
            <c:strRef>
              <c:f>'8.4'!$A$13</c:f>
              <c:strCache>
                <c:ptCount val="1"/>
                <c:pt idx="0">
                  <c:v>Elektrická energie</c:v>
                </c:pt>
              </c:strCache>
            </c:strRef>
          </c:tx>
          <c:spPr>
            <a:solidFill>
              <a:srgbClr val="C8CBD7"/>
            </a:solidFill>
          </c:spPr>
          <c:invertIfNegative val="0"/>
          <c:val>
            <c:numRef>
              <c:f>'8.4'!$B$13:$M$13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F9D-4093-8076-46C14AD4DAF7}"/>
            </c:ext>
          </c:extLst>
        </c:ser>
        <c:ser>
          <c:idx val="4"/>
          <c:order val="4"/>
          <c:tx>
            <c:strRef>
              <c:f>'8.4'!$A$14</c:f>
              <c:strCache>
                <c:ptCount val="1"/>
                <c:pt idx="0">
                  <c:v>Energie prostředí (tepelné čerpadlo)</c:v>
                </c:pt>
              </c:strCache>
            </c:strRef>
          </c:tx>
          <c:spPr>
            <a:solidFill>
              <a:srgbClr val="E02C1F"/>
            </a:solidFill>
          </c:spPr>
          <c:invertIfNegative val="0"/>
          <c:val>
            <c:numRef>
              <c:f>'8.4'!$B$14:$M$14</c:f>
              <c:numCache>
                <c:formatCode>#,##0.0</c:formatCode>
                <c:ptCount val="12"/>
                <c:pt idx="0">
                  <c:v>0.36960000000000004</c:v>
                </c:pt>
                <c:pt idx="1">
                  <c:v>0.38224000000000002</c:v>
                </c:pt>
                <c:pt idx="2">
                  <c:v>0.40282000000000001</c:v>
                </c:pt>
                <c:pt idx="3">
                  <c:v>0.35413</c:v>
                </c:pt>
                <c:pt idx="4">
                  <c:v>0.29330000000000001</c:v>
                </c:pt>
                <c:pt idx="5">
                  <c:v>0.32199</c:v>
                </c:pt>
                <c:pt idx="6">
                  <c:v>0.28850999999999999</c:v>
                </c:pt>
                <c:pt idx="7">
                  <c:v>0.26785999999999999</c:v>
                </c:pt>
                <c:pt idx="8">
                  <c:v>0.37920999999999999</c:v>
                </c:pt>
                <c:pt idx="9">
                  <c:v>0.34350999999999998</c:v>
                </c:pt>
                <c:pt idx="10">
                  <c:v>0.30710999999999999</c:v>
                </c:pt>
                <c:pt idx="11">
                  <c:v>0.30658999999999997</c:v>
                </c:pt>
              </c:numCache>
            </c:numRef>
          </c:val>
          <c:extLst>
            <c:ext xmlns:c16="http://schemas.microsoft.com/office/drawing/2014/chart" uri="{C3380CC4-5D6E-409C-BE32-E72D297353CC}">
              <c16:uniqueId val="{00000004-6F9D-4093-8076-46C14AD4DAF7}"/>
            </c:ext>
          </c:extLst>
        </c:ser>
        <c:ser>
          <c:idx val="5"/>
          <c:order val="5"/>
          <c:tx>
            <c:strRef>
              <c:f>'8.4'!$A$15</c:f>
              <c:strCache>
                <c:ptCount val="1"/>
                <c:pt idx="0">
                  <c:v>Energie Slunce (solární kolektor)</c:v>
                </c:pt>
              </c:strCache>
            </c:strRef>
          </c:tx>
          <c:spPr>
            <a:solidFill>
              <a:srgbClr val="E86158"/>
            </a:solidFill>
          </c:spPr>
          <c:invertIfNegative val="0"/>
          <c:val>
            <c:numRef>
              <c:f>'8.4'!$B$15:$M$15</c:f>
              <c:numCache>
                <c:formatCode>#,##0.0</c:formatCode>
                <c:ptCount val="12"/>
                <c:pt idx="0">
                  <c:v>0.27262000000000003</c:v>
                </c:pt>
                <c:pt idx="1">
                  <c:v>9.9710000000000007E-2</c:v>
                </c:pt>
                <c:pt idx="2">
                  <c:v>0.18718000000000001</c:v>
                </c:pt>
                <c:pt idx="3">
                  <c:v>6.4219999999999999E-2</c:v>
                </c:pt>
                <c:pt idx="4">
                  <c:v>4.3529999999999999E-2</c:v>
                </c:pt>
                <c:pt idx="5">
                  <c:v>2.8579999999999998E-2</c:v>
                </c:pt>
                <c:pt idx="6">
                  <c:v>2.989E-2</c:v>
                </c:pt>
                <c:pt idx="7">
                  <c:v>3.1979999999999995E-2</c:v>
                </c:pt>
                <c:pt idx="8">
                  <c:v>8.2339999999999983E-2</c:v>
                </c:pt>
                <c:pt idx="9">
                  <c:v>0.15357000000000001</c:v>
                </c:pt>
                <c:pt idx="10">
                  <c:v>0.24790000000000001</c:v>
                </c:pt>
                <c:pt idx="11">
                  <c:v>0.29649000000000003</c:v>
                </c:pt>
              </c:numCache>
            </c:numRef>
          </c:val>
          <c:extLst>
            <c:ext xmlns:c16="http://schemas.microsoft.com/office/drawing/2014/chart" uri="{C3380CC4-5D6E-409C-BE32-E72D297353CC}">
              <c16:uniqueId val="{00000005-6F9D-4093-8076-46C14AD4DAF7}"/>
            </c:ext>
          </c:extLst>
        </c:ser>
        <c:ser>
          <c:idx val="6"/>
          <c:order val="6"/>
          <c:tx>
            <c:strRef>
              <c:f>'8.4'!$A$16</c:f>
              <c:strCache>
                <c:ptCount val="1"/>
                <c:pt idx="0">
                  <c:v>Hnědé uhlí</c:v>
                </c:pt>
              </c:strCache>
            </c:strRef>
          </c:tx>
          <c:spPr>
            <a:solidFill>
              <a:srgbClr val="F0948F"/>
            </a:solidFill>
          </c:spPr>
          <c:invertIfNegative val="0"/>
          <c:val>
            <c:numRef>
              <c:f>'8.4'!$B$16:$M$16</c:f>
              <c:numCache>
                <c:formatCode>#,##0.0</c:formatCode>
                <c:ptCount val="12"/>
                <c:pt idx="0">
                  <c:v>323.18168700000001</c:v>
                </c:pt>
                <c:pt idx="1">
                  <c:v>225.70792200000002</c:v>
                </c:pt>
                <c:pt idx="2">
                  <c:v>205.33156500000001</c:v>
                </c:pt>
                <c:pt idx="3">
                  <c:v>168.77986100000001</c:v>
                </c:pt>
                <c:pt idx="4">
                  <c:v>105.99568999999998</c:v>
                </c:pt>
                <c:pt idx="5">
                  <c:v>38.237919000000005</c:v>
                </c:pt>
                <c:pt idx="6">
                  <c:v>51.648339999999997</c:v>
                </c:pt>
                <c:pt idx="7">
                  <c:v>0</c:v>
                </c:pt>
                <c:pt idx="8">
                  <c:v>56.840410000000006</c:v>
                </c:pt>
                <c:pt idx="9">
                  <c:v>184.09862699999996</c:v>
                </c:pt>
                <c:pt idx="10">
                  <c:v>243.902917</c:v>
                </c:pt>
                <c:pt idx="11">
                  <c:v>288.63812999999999</c:v>
                </c:pt>
              </c:numCache>
            </c:numRef>
          </c:val>
          <c:extLst>
            <c:ext xmlns:c16="http://schemas.microsoft.com/office/drawing/2014/chart" uri="{C3380CC4-5D6E-409C-BE32-E72D297353CC}">
              <c16:uniqueId val="{00000006-6F9D-4093-8076-46C14AD4DAF7}"/>
            </c:ext>
          </c:extLst>
        </c:ser>
        <c:ser>
          <c:idx val="7"/>
          <c:order val="7"/>
          <c:tx>
            <c:strRef>
              <c:f>'8.4'!$A$17</c:f>
              <c:strCache>
                <c:ptCount val="1"/>
                <c:pt idx="0">
                  <c:v>Jaderné palivo</c:v>
                </c:pt>
              </c:strCache>
            </c:strRef>
          </c:tx>
          <c:spPr>
            <a:solidFill>
              <a:srgbClr val="F7C9C7"/>
            </a:solidFill>
          </c:spPr>
          <c:invertIfNegative val="0"/>
          <c:val>
            <c:numRef>
              <c:f>'8.4'!$B$17:$M$17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F9D-4093-8076-46C14AD4DAF7}"/>
            </c:ext>
          </c:extLst>
        </c:ser>
        <c:ser>
          <c:idx val="8"/>
          <c:order val="8"/>
          <c:tx>
            <c:strRef>
              <c:f>'8.4'!$A$18</c:f>
              <c:strCache>
                <c:ptCount val="1"/>
                <c:pt idx="0">
                  <c:v>Koks</c:v>
                </c:pt>
              </c:strCache>
            </c:strRef>
          </c:tx>
          <c:spPr>
            <a:solidFill>
              <a:srgbClr val="262626"/>
            </a:solidFill>
          </c:spPr>
          <c:invertIfNegative val="0"/>
          <c:val>
            <c:numRef>
              <c:f>'8.4'!$B$18:$M$18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F9D-4093-8076-46C14AD4DAF7}"/>
            </c:ext>
          </c:extLst>
        </c:ser>
        <c:ser>
          <c:idx val="9"/>
          <c:order val="9"/>
          <c:tx>
            <c:strRef>
              <c:f>'8.4'!$A$19</c:f>
              <c:strCache>
                <c:ptCount val="1"/>
                <c:pt idx="0">
                  <c:v>Odpadní teplo</c:v>
                </c:pt>
              </c:strCache>
            </c:strRef>
          </c:tx>
          <c:spPr>
            <a:solidFill>
              <a:srgbClr val="646363"/>
            </a:solidFill>
          </c:spPr>
          <c:invertIfNegative val="0"/>
          <c:val>
            <c:numRef>
              <c:f>'8.4'!$B$19:$M$19</c:f>
              <c:numCache>
                <c:formatCode>#,##0.0</c:formatCode>
                <c:ptCount val="12"/>
                <c:pt idx="0">
                  <c:v>0.17917</c:v>
                </c:pt>
                <c:pt idx="1">
                  <c:v>0.13297</c:v>
                </c:pt>
                <c:pt idx="2">
                  <c:v>0.12631000000000001</c:v>
                </c:pt>
                <c:pt idx="3">
                  <c:v>9.4540000000000013E-2</c:v>
                </c:pt>
                <c:pt idx="4">
                  <c:v>4.5670000000000002E-2</c:v>
                </c:pt>
                <c:pt idx="5">
                  <c:v>2.7089999999999999E-2</c:v>
                </c:pt>
                <c:pt idx="6">
                  <c:v>0</c:v>
                </c:pt>
                <c:pt idx="7">
                  <c:v>5.8479999999999997E-2</c:v>
                </c:pt>
                <c:pt idx="8">
                  <c:v>0</c:v>
                </c:pt>
                <c:pt idx="9">
                  <c:v>0</c:v>
                </c:pt>
                <c:pt idx="10">
                  <c:v>0</c:v>
                </c:pt>
                <c:pt idx="11">
                  <c:v>0</c:v>
                </c:pt>
              </c:numCache>
            </c:numRef>
          </c:val>
          <c:extLst>
            <c:ext xmlns:c16="http://schemas.microsoft.com/office/drawing/2014/chart" uri="{C3380CC4-5D6E-409C-BE32-E72D297353CC}">
              <c16:uniqueId val="{00000009-6F9D-4093-8076-46C14AD4DAF7}"/>
            </c:ext>
          </c:extLst>
        </c:ser>
        <c:ser>
          <c:idx val="10"/>
          <c:order val="10"/>
          <c:tx>
            <c:strRef>
              <c:f>'8.4'!$A$20</c:f>
              <c:strCache>
                <c:ptCount val="1"/>
                <c:pt idx="0">
                  <c:v>Ostatní kapalná paliva</c:v>
                </c:pt>
              </c:strCache>
            </c:strRef>
          </c:tx>
          <c:spPr>
            <a:solidFill>
              <a:srgbClr val="9D9D9C"/>
            </a:solidFill>
          </c:spPr>
          <c:invertIfNegative val="0"/>
          <c:val>
            <c:numRef>
              <c:f>'8.4'!$B$20:$M$20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6F9D-4093-8076-46C14AD4DAF7}"/>
            </c:ext>
          </c:extLst>
        </c:ser>
        <c:ser>
          <c:idx val="11"/>
          <c:order val="11"/>
          <c:tx>
            <c:strRef>
              <c:f>'8.4'!$A$21</c:f>
              <c:strCache>
                <c:ptCount val="1"/>
                <c:pt idx="0">
                  <c:v>Ostatní pevná paliva</c:v>
                </c:pt>
              </c:strCache>
            </c:strRef>
          </c:tx>
          <c:spPr>
            <a:solidFill>
              <a:srgbClr val="D0D0D0"/>
            </a:solidFill>
          </c:spPr>
          <c:invertIfNegative val="0"/>
          <c:val>
            <c:numRef>
              <c:f>'8.4'!$B$21:$M$21</c:f>
              <c:numCache>
                <c:formatCode>#,##0.0</c:formatCode>
                <c:ptCount val="12"/>
                <c:pt idx="0">
                  <c:v>0</c:v>
                </c:pt>
                <c:pt idx="1">
                  <c:v>0.17861399999999999</c:v>
                </c:pt>
                <c:pt idx="2">
                  <c:v>0</c:v>
                </c:pt>
                <c:pt idx="3">
                  <c:v>0</c:v>
                </c:pt>
                <c:pt idx="4">
                  <c:v>0</c:v>
                </c:pt>
                <c:pt idx="5">
                  <c:v>0</c:v>
                </c:pt>
                <c:pt idx="6">
                  <c:v>0</c:v>
                </c:pt>
                <c:pt idx="7">
                  <c:v>0</c:v>
                </c:pt>
                <c:pt idx="8">
                  <c:v>0</c:v>
                </c:pt>
                <c:pt idx="9">
                  <c:v>0</c:v>
                </c:pt>
                <c:pt idx="10">
                  <c:v>0.32239999999999996</c:v>
                </c:pt>
                <c:pt idx="11">
                  <c:v>0.53155999999999992</c:v>
                </c:pt>
              </c:numCache>
            </c:numRef>
          </c:val>
          <c:extLst>
            <c:ext xmlns:c16="http://schemas.microsoft.com/office/drawing/2014/chart" uri="{C3380CC4-5D6E-409C-BE32-E72D297353CC}">
              <c16:uniqueId val="{0000000B-6F9D-4093-8076-46C14AD4DAF7}"/>
            </c:ext>
          </c:extLst>
        </c:ser>
        <c:ser>
          <c:idx val="12"/>
          <c:order val="12"/>
          <c:tx>
            <c:strRef>
              <c:f>'8.4'!$A$22</c:f>
              <c:strCache>
                <c:ptCount val="1"/>
                <c:pt idx="0">
                  <c:v>Ostatní plyny</c:v>
                </c:pt>
              </c:strCache>
            </c:strRef>
          </c:tx>
          <c:spPr>
            <a:pattFill prst="ltUpDiag">
              <a:fgClr>
                <a:srgbClr val="23315F"/>
              </a:fgClr>
              <a:bgClr>
                <a:sysClr val="window" lastClr="FFFFFF"/>
              </a:bgClr>
            </a:pattFill>
          </c:spPr>
          <c:invertIfNegative val="0"/>
          <c:val>
            <c:numRef>
              <c:f>'8.4'!$B$22:$M$22</c:f>
              <c:numCache>
                <c:formatCode>#,##0.0</c:formatCode>
                <c:ptCount val="12"/>
                <c:pt idx="0">
                  <c:v>3.08331</c:v>
                </c:pt>
                <c:pt idx="1">
                  <c:v>4.5990699999999993</c:v>
                </c:pt>
                <c:pt idx="2">
                  <c:v>4.8219599999999989</c:v>
                </c:pt>
                <c:pt idx="3">
                  <c:v>3.9075500000000001</c:v>
                </c:pt>
                <c:pt idx="4">
                  <c:v>3.3438000000000003</c:v>
                </c:pt>
                <c:pt idx="5">
                  <c:v>1.474</c:v>
                </c:pt>
                <c:pt idx="6">
                  <c:v>3.1915200000000001</c:v>
                </c:pt>
                <c:pt idx="7">
                  <c:v>0</c:v>
                </c:pt>
                <c:pt idx="8">
                  <c:v>0</c:v>
                </c:pt>
                <c:pt idx="9">
                  <c:v>0</c:v>
                </c:pt>
                <c:pt idx="10">
                  <c:v>0</c:v>
                </c:pt>
                <c:pt idx="11">
                  <c:v>0</c:v>
                </c:pt>
              </c:numCache>
            </c:numRef>
          </c:val>
          <c:extLst>
            <c:ext xmlns:c16="http://schemas.microsoft.com/office/drawing/2014/chart" uri="{C3380CC4-5D6E-409C-BE32-E72D297353CC}">
              <c16:uniqueId val="{0000000C-6F9D-4093-8076-46C14AD4DAF7}"/>
            </c:ext>
          </c:extLst>
        </c:ser>
        <c:ser>
          <c:idx val="13"/>
          <c:order val="13"/>
          <c:tx>
            <c:strRef>
              <c:f>'8.4'!$A$23</c:f>
              <c:strCache>
                <c:ptCount val="1"/>
                <c:pt idx="0">
                  <c:v>Ostatní</c:v>
                </c:pt>
              </c:strCache>
            </c:strRef>
          </c:tx>
          <c:spPr>
            <a:pattFill prst="ltUpDiag">
              <a:fgClr>
                <a:srgbClr val="E02C1F"/>
              </a:fgClr>
              <a:bgClr>
                <a:sysClr val="window" lastClr="FFFFFF"/>
              </a:bgClr>
            </a:pattFill>
          </c:spPr>
          <c:invertIfNegative val="0"/>
          <c:val>
            <c:numRef>
              <c:f>'8.4'!$B$23:$M$23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6F9D-4093-8076-46C14AD4DAF7}"/>
            </c:ext>
          </c:extLst>
        </c:ser>
        <c:ser>
          <c:idx val="14"/>
          <c:order val="14"/>
          <c:tx>
            <c:strRef>
              <c:f>'8.4'!$A$24</c:f>
              <c:strCache>
                <c:ptCount val="1"/>
                <c:pt idx="0">
                  <c:v>Topné oleje</c:v>
                </c:pt>
              </c:strCache>
            </c:strRef>
          </c:tx>
          <c:spPr>
            <a:pattFill prst="ltUpDiag">
              <a:fgClr>
                <a:srgbClr val="5A6588"/>
              </a:fgClr>
              <a:bgClr>
                <a:sysClr val="window" lastClr="FFFFFF"/>
              </a:bgClr>
            </a:pattFill>
          </c:spPr>
          <c:invertIfNegative val="0"/>
          <c:val>
            <c:numRef>
              <c:f>'8.4'!$B$24:$M$24</c:f>
              <c:numCache>
                <c:formatCode>#,##0.0</c:formatCode>
                <c:ptCount val="12"/>
                <c:pt idx="0">
                  <c:v>0</c:v>
                </c:pt>
                <c:pt idx="1">
                  <c:v>0</c:v>
                </c:pt>
                <c:pt idx="2">
                  <c:v>0</c:v>
                </c:pt>
                <c:pt idx="3">
                  <c:v>3.2149999999999998E-2</c:v>
                </c:pt>
                <c:pt idx="4">
                  <c:v>0</c:v>
                </c:pt>
                <c:pt idx="5">
                  <c:v>0</c:v>
                </c:pt>
                <c:pt idx="6">
                  <c:v>0</c:v>
                </c:pt>
                <c:pt idx="7">
                  <c:v>0.177482</c:v>
                </c:pt>
                <c:pt idx="8">
                  <c:v>0</c:v>
                </c:pt>
                <c:pt idx="9">
                  <c:v>0</c:v>
                </c:pt>
                <c:pt idx="10">
                  <c:v>5.5479999999999995E-2</c:v>
                </c:pt>
                <c:pt idx="11">
                  <c:v>0.30742999999999998</c:v>
                </c:pt>
              </c:numCache>
            </c:numRef>
          </c:val>
          <c:extLst>
            <c:ext xmlns:c16="http://schemas.microsoft.com/office/drawing/2014/chart" uri="{C3380CC4-5D6E-409C-BE32-E72D297353CC}">
              <c16:uniqueId val="{0000000E-6F9D-4093-8076-46C14AD4DAF7}"/>
            </c:ext>
          </c:extLst>
        </c:ser>
        <c:ser>
          <c:idx val="15"/>
          <c:order val="15"/>
          <c:tx>
            <c:strRef>
              <c:f>'8.4'!$A$25</c:f>
              <c:strCache>
                <c:ptCount val="1"/>
                <c:pt idx="0">
                  <c:v>Zemní plyn</c:v>
                </c:pt>
              </c:strCache>
            </c:strRef>
          </c:tx>
          <c:spPr>
            <a:pattFill prst="ltUpDiag">
              <a:fgClr>
                <a:srgbClr val="E86158"/>
              </a:fgClr>
              <a:bgClr>
                <a:sysClr val="window" lastClr="FFFFFF"/>
              </a:bgClr>
            </a:pattFill>
          </c:spPr>
          <c:invertIfNegative val="0"/>
          <c:val>
            <c:numRef>
              <c:f>'8.4'!$B$25:$M$25</c:f>
              <c:numCache>
                <c:formatCode>#,##0.0</c:formatCode>
                <c:ptCount val="12"/>
                <c:pt idx="0">
                  <c:v>107.77063700000002</c:v>
                </c:pt>
                <c:pt idx="1">
                  <c:v>74.346978000000021</c:v>
                </c:pt>
                <c:pt idx="2">
                  <c:v>70.934221000000008</c:v>
                </c:pt>
                <c:pt idx="3">
                  <c:v>48.693595000000009</c:v>
                </c:pt>
                <c:pt idx="4">
                  <c:v>28.574696999999997</c:v>
                </c:pt>
                <c:pt idx="5">
                  <c:v>55.326629999999994</c:v>
                </c:pt>
                <c:pt idx="6">
                  <c:v>45.588740000000008</c:v>
                </c:pt>
                <c:pt idx="7">
                  <c:v>94.642084999999994</c:v>
                </c:pt>
                <c:pt idx="8">
                  <c:v>70.566899000000006</c:v>
                </c:pt>
                <c:pt idx="9">
                  <c:v>53.396853</c:v>
                </c:pt>
                <c:pt idx="10">
                  <c:v>83.625973000000045</c:v>
                </c:pt>
                <c:pt idx="11">
                  <c:v>103.78864999999998</c:v>
                </c:pt>
              </c:numCache>
            </c:numRef>
          </c:val>
          <c:extLst>
            <c:ext xmlns:c16="http://schemas.microsoft.com/office/drawing/2014/chart" uri="{C3380CC4-5D6E-409C-BE32-E72D297353CC}">
              <c16:uniqueId val="{0000000F-6F9D-4093-8076-46C14AD4DAF7}"/>
            </c:ext>
          </c:extLst>
        </c:ser>
        <c:dLbls>
          <c:showLegendKey val="0"/>
          <c:showVal val="0"/>
          <c:showCatName val="0"/>
          <c:showSerName val="0"/>
          <c:showPercent val="0"/>
          <c:showBubbleSize val="0"/>
        </c:dLbls>
        <c:gapWidth val="50"/>
        <c:overlap val="100"/>
        <c:axId val="284585984"/>
        <c:axId val="284587520"/>
      </c:barChart>
      <c:catAx>
        <c:axId val="2845859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587520"/>
        <c:crosses val="autoZero"/>
        <c:auto val="1"/>
        <c:lblAlgn val="ctr"/>
        <c:lblOffset val="100"/>
        <c:noMultiLvlLbl val="0"/>
      </c:catAx>
      <c:valAx>
        <c:axId val="284587520"/>
        <c:scaling>
          <c:orientation val="minMax"/>
          <c:max val="5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585984"/>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309A-4B8B-9C9C-69DD6FC9E635}"/>
              </c:ext>
            </c:extLst>
          </c:dPt>
          <c:dPt>
            <c:idx val="1"/>
            <c:bubble3D val="0"/>
            <c:spPr>
              <a:solidFill>
                <a:schemeClr val="accent2"/>
              </a:solidFill>
            </c:spPr>
            <c:extLst>
              <c:ext xmlns:c16="http://schemas.microsoft.com/office/drawing/2014/chart" uri="{C3380CC4-5D6E-409C-BE32-E72D297353CC}">
                <c16:uniqueId val="{00000002-309A-4B8B-9C9C-69DD6FC9E635}"/>
              </c:ext>
            </c:extLst>
          </c:dPt>
          <c:dPt>
            <c:idx val="2"/>
            <c:bubble3D val="0"/>
            <c:spPr>
              <a:solidFill>
                <a:schemeClr val="accent3"/>
              </a:solidFill>
            </c:spPr>
            <c:extLst>
              <c:ext xmlns:c16="http://schemas.microsoft.com/office/drawing/2014/chart" uri="{C3380CC4-5D6E-409C-BE32-E72D297353CC}">
                <c16:uniqueId val="{00000003-309A-4B8B-9C9C-69DD6FC9E635}"/>
              </c:ext>
            </c:extLst>
          </c:dPt>
          <c:dPt>
            <c:idx val="3"/>
            <c:bubble3D val="0"/>
            <c:spPr>
              <a:solidFill>
                <a:schemeClr val="accent4"/>
              </a:solidFill>
            </c:spPr>
            <c:extLst>
              <c:ext xmlns:c16="http://schemas.microsoft.com/office/drawing/2014/chart" uri="{C3380CC4-5D6E-409C-BE32-E72D297353CC}">
                <c16:uniqueId val="{00000004-309A-4B8B-9C9C-69DD6FC9E635}"/>
              </c:ext>
            </c:extLst>
          </c:dPt>
          <c:dPt>
            <c:idx val="4"/>
            <c:bubble3D val="0"/>
            <c:spPr>
              <a:solidFill>
                <a:schemeClr val="accent5"/>
              </a:solidFill>
            </c:spPr>
            <c:extLst>
              <c:ext xmlns:c16="http://schemas.microsoft.com/office/drawing/2014/chart" uri="{C3380CC4-5D6E-409C-BE32-E72D297353CC}">
                <c16:uniqueId val="{00000005-309A-4B8B-9C9C-69DD6FC9E635}"/>
              </c:ext>
            </c:extLst>
          </c:dPt>
          <c:dPt>
            <c:idx val="5"/>
            <c:bubble3D val="0"/>
            <c:spPr>
              <a:solidFill>
                <a:schemeClr val="accent6"/>
              </a:solidFill>
            </c:spPr>
            <c:extLst>
              <c:ext xmlns:c16="http://schemas.microsoft.com/office/drawing/2014/chart" uri="{C3380CC4-5D6E-409C-BE32-E72D297353CC}">
                <c16:uniqueId val="{00000006-309A-4B8B-9C9C-69DD6FC9E635}"/>
              </c:ext>
            </c:extLst>
          </c:dPt>
          <c:dPt>
            <c:idx val="6"/>
            <c:bubble3D val="0"/>
            <c:spPr>
              <a:solidFill>
                <a:srgbClr val="F0948F"/>
              </a:solidFill>
            </c:spPr>
            <c:extLst>
              <c:ext xmlns:c16="http://schemas.microsoft.com/office/drawing/2014/chart" uri="{C3380CC4-5D6E-409C-BE32-E72D297353CC}">
                <c16:uniqueId val="{00000007-309A-4B8B-9C9C-69DD6FC9E635}"/>
              </c:ext>
            </c:extLst>
          </c:dPt>
          <c:dPt>
            <c:idx val="7"/>
            <c:bubble3D val="0"/>
            <c:spPr>
              <a:solidFill>
                <a:srgbClr val="F7C9C7"/>
              </a:solidFill>
            </c:spPr>
            <c:extLst>
              <c:ext xmlns:c16="http://schemas.microsoft.com/office/drawing/2014/chart" uri="{C3380CC4-5D6E-409C-BE32-E72D297353CC}">
                <c16:uniqueId val="{00000000-C55B-4F2D-A47F-E7BF0FB902C0}"/>
              </c:ext>
            </c:extLst>
          </c:dPt>
          <c:cat>
            <c:numRef>
              <c:f>'8.4'!$U$27:$U$34</c:f>
              <c:numCache>
                <c:formatCode>#,##0.0</c:formatCode>
                <c:ptCount val="8"/>
              </c:numCache>
            </c:numRef>
          </c:cat>
          <c:val>
            <c:numRef>
              <c:f>'8.4'!$P$27:$P$34</c:f>
              <c:numCache>
                <c:formatCode>0.0</c:formatCode>
                <c:ptCount val="8"/>
              </c:numCache>
            </c:numRef>
          </c:val>
          <c:extLst>
            <c:ext xmlns:c16="http://schemas.microsoft.com/office/drawing/2014/chart" uri="{C3380CC4-5D6E-409C-BE32-E72D297353CC}">
              <c16:uniqueId val="{00000001-C55B-4F2D-A47F-E7BF0FB902C0}"/>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accent1"/>
                </a:solidFill>
              </a:defRPr>
            </a:pPr>
            <a:r>
              <a:rPr lang="cs-CZ" sz="1000" baseline="0">
                <a:solidFill>
                  <a:srgbClr val="233060"/>
                </a:solidFill>
                <a:latin typeface="Arial" panose="020B0604020202020204" pitchFamily="34" charset="0"/>
                <a:cs typeface="Arial" panose="020B0604020202020204" pitchFamily="34" charset="0"/>
              </a:rPr>
              <a:t>Podíl paliv na dodávkách tepla</a:t>
            </a:r>
          </a:p>
        </c:rich>
      </c:tx>
      <c:layout>
        <c:manualLayout>
          <c:xMode val="edge"/>
          <c:yMode val="edge"/>
          <c:x val="8.7851731180618178E-4"/>
          <c:y val="1.1100832562442183E-2"/>
        </c:manualLayout>
      </c:layout>
      <c:overlay val="0"/>
    </c:title>
    <c:autoTitleDeleted val="0"/>
    <c:plotArea>
      <c:layout>
        <c:manualLayout>
          <c:layoutTarget val="inner"/>
          <c:xMode val="edge"/>
          <c:yMode val="edge"/>
          <c:x val="8.3331666875167715E-2"/>
          <c:y val="0.11933668332971675"/>
          <c:w val="0.70632167844727234"/>
          <c:h val="0.85914506913361033"/>
        </c:manualLayout>
      </c:layout>
      <c:doughnutChart>
        <c:varyColors val="1"/>
        <c:ser>
          <c:idx val="0"/>
          <c:order val="0"/>
          <c:dPt>
            <c:idx val="0"/>
            <c:bubble3D val="0"/>
            <c:spPr>
              <a:solidFill>
                <a:srgbClr val="262626"/>
              </a:solidFill>
            </c:spPr>
            <c:extLst>
              <c:ext xmlns:c16="http://schemas.microsoft.com/office/drawing/2014/chart" uri="{C3380CC4-5D6E-409C-BE32-E72D297353CC}">
                <c16:uniqueId val="{00000001-9873-4A6F-9B29-7304FFDDD914}"/>
              </c:ext>
            </c:extLst>
          </c:dPt>
          <c:dPt>
            <c:idx val="1"/>
            <c:bubble3D val="0"/>
            <c:spPr>
              <a:solidFill>
                <a:srgbClr val="5A6588"/>
              </a:solidFill>
            </c:spPr>
            <c:extLst>
              <c:ext xmlns:c16="http://schemas.microsoft.com/office/drawing/2014/chart" uri="{C3380CC4-5D6E-409C-BE32-E72D297353CC}">
                <c16:uniqueId val="{00000003-9873-4A6F-9B29-7304FFDDD914}"/>
              </c:ext>
            </c:extLst>
          </c:dPt>
          <c:dPt>
            <c:idx val="2"/>
            <c:bubble3D val="0"/>
            <c:spPr>
              <a:solidFill>
                <a:srgbClr val="9198B0"/>
              </a:solidFill>
            </c:spPr>
            <c:extLst>
              <c:ext xmlns:c16="http://schemas.microsoft.com/office/drawing/2014/chart" uri="{C3380CC4-5D6E-409C-BE32-E72D297353CC}">
                <c16:uniqueId val="{00000005-9873-4A6F-9B29-7304FFDDD914}"/>
              </c:ext>
            </c:extLst>
          </c:dPt>
          <c:dPt>
            <c:idx val="3"/>
            <c:bubble3D val="0"/>
            <c:spPr>
              <a:solidFill>
                <a:srgbClr val="C8CBD7"/>
              </a:solidFill>
            </c:spPr>
            <c:extLst>
              <c:ext xmlns:c16="http://schemas.microsoft.com/office/drawing/2014/chart" uri="{C3380CC4-5D6E-409C-BE32-E72D297353CC}">
                <c16:uniqueId val="{0000000A-70B9-4039-A717-E40AAAE6A29C}"/>
              </c:ext>
            </c:extLst>
          </c:dPt>
          <c:dPt>
            <c:idx val="4"/>
            <c:bubble3D val="0"/>
            <c:spPr>
              <a:solidFill>
                <a:srgbClr val="E02C1F"/>
              </a:solidFill>
            </c:spPr>
            <c:extLst>
              <c:ext xmlns:c16="http://schemas.microsoft.com/office/drawing/2014/chart" uri="{C3380CC4-5D6E-409C-BE32-E72D297353CC}">
                <c16:uniqueId val="{0000000B-70B9-4039-A717-E40AAAE6A29C}"/>
              </c:ext>
            </c:extLst>
          </c:dPt>
          <c:dPt>
            <c:idx val="5"/>
            <c:bubble3D val="0"/>
            <c:spPr>
              <a:solidFill>
                <a:srgbClr val="E86158"/>
              </a:solidFill>
            </c:spPr>
            <c:extLst>
              <c:ext xmlns:c16="http://schemas.microsoft.com/office/drawing/2014/chart" uri="{C3380CC4-5D6E-409C-BE32-E72D297353CC}">
                <c16:uniqueId val="{0000000C-70B9-4039-A717-E40AAAE6A29C}"/>
              </c:ext>
            </c:extLst>
          </c:dPt>
          <c:dPt>
            <c:idx val="6"/>
            <c:bubble3D val="0"/>
            <c:spPr>
              <a:solidFill>
                <a:srgbClr val="F0948F"/>
              </a:solidFill>
            </c:spPr>
            <c:extLst>
              <c:ext xmlns:c16="http://schemas.microsoft.com/office/drawing/2014/chart" uri="{C3380CC4-5D6E-409C-BE32-E72D297353CC}">
                <c16:uniqueId val="{00000007-9873-4A6F-9B29-7304FFDDD914}"/>
              </c:ext>
            </c:extLst>
          </c:dPt>
          <c:dPt>
            <c:idx val="7"/>
            <c:bubble3D val="0"/>
            <c:spPr>
              <a:solidFill>
                <a:srgbClr val="F7C9C7"/>
              </a:solidFill>
            </c:spPr>
            <c:extLst>
              <c:ext xmlns:c16="http://schemas.microsoft.com/office/drawing/2014/chart" uri="{C3380CC4-5D6E-409C-BE32-E72D297353CC}">
                <c16:uniqueId val="{0000000D-70B9-4039-A717-E40AAAE6A29C}"/>
              </c:ext>
            </c:extLst>
          </c:dPt>
          <c:dPt>
            <c:idx val="8"/>
            <c:bubble3D val="0"/>
            <c:spPr>
              <a:solidFill>
                <a:srgbClr val="262626"/>
              </a:solidFill>
            </c:spPr>
            <c:extLst>
              <c:ext xmlns:c16="http://schemas.microsoft.com/office/drawing/2014/chart" uri="{C3380CC4-5D6E-409C-BE32-E72D297353CC}">
                <c16:uniqueId val="{0000000E-70B9-4039-A717-E40AAAE6A29C}"/>
              </c:ext>
            </c:extLst>
          </c:dPt>
          <c:dPt>
            <c:idx val="9"/>
            <c:bubble3D val="0"/>
            <c:spPr>
              <a:solidFill>
                <a:srgbClr val="646363"/>
              </a:solidFill>
            </c:spPr>
            <c:extLst>
              <c:ext xmlns:c16="http://schemas.microsoft.com/office/drawing/2014/chart" uri="{C3380CC4-5D6E-409C-BE32-E72D297353CC}">
                <c16:uniqueId val="{0000000F-70B9-4039-A717-E40AAAE6A29C}"/>
              </c:ext>
            </c:extLst>
          </c:dPt>
          <c:dPt>
            <c:idx val="10"/>
            <c:bubble3D val="0"/>
            <c:spPr>
              <a:solidFill>
                <a:srgbClr val="9D9D9C"/>
              </a:solidFill>
            </c:spPr>
            <c:extLst>
              <c:ext xmlns:c16="http://schemas.microsoft.com/office/drawing/2014/chart" uri="{C3380CC4-5D6E-409C-BE32-E72D297353CC}">
                <c16:uniqueId val="{00000010-70B9-4039-A717-E40AAAE6A29C}"/>
              </c:ext>
            </c:extLst>
          </c:dPt>
          <c:dPt>
            <c:idx val="11"/>
            <c:bubble3D val="0"/>
            <c:spPr>
              <a:solidFill>
                <a:srgbClr val="D0D0D0"/>
              </a:solidFill>
            </c:spPr>
            <c:extLst>
              <c:ext xmlns:c16="http://schemas.microsoft.com/office/drawing/2014/chart" uri="{C3380CC4-5D6E-409C-BE32-E72D297353CC}">
                <c16:uniqueId val="{0000000A-4293-46FE-8B47-2350727370E2}"/>
              </c:ext>
            </c:extLst>
          </c:dPt>
          <c:dPt>
            <c:idx val="12"/>
            <c:bubble3D val="0"/>
            <c:spPr>
              <a:pattFill prst="ltUpDiag">
                <a:fgClr>
                  <a:srgbClr val="23315F"/>
                </a:fgClr>
                <a:bgClr>
                  <a:sysClr val="window" lastClr="FFFFFF"/>
                </a:bgClr>
              </a:pattFill>
            </c:spPr>
            <c:extLst>
              <c:ext xmlns:c16="http://schemas.microsoft.com/office/drawing/2014/chart" uri="{C3380CC4-5D6E-409C-BE32-E72D297353CC}">
                <c16:uniqueId val="{0000000B-4293-46FE-8B47-2350727370E2}"/>
              </c:ext>
            </c:extLst>
          </c:dPt>
          <c:dPt>
            <c:idx val="13"/>
            <c:bubble3D val="0"/>
            <c:spPr>
              <a:pattFill prst="ltUpDiag">
                <a:fgClr>
                  <a:srgbClr val="E02C1F"/>
                </a:fgClr>
                <a:bgClr>
                  <a:sysClr val="window" lastClr="FFFFFF"/>
                </a:bgClr>
              </a:pattFill>
            </c:spPr>
            <c:extLst>
              <c:ext xmlns:c16="http://schemas.microsoft.com/office/drawing/2014/chart" uri="{C3380CC4-5D6E-409C-BE32-E72D297353CC}">
                <c16:uniqueId val="{00000011-70B9-4039-A717-E40AAAE6A29C}"/>
              </c:ext>
            </c:extLst>
          </c:dPt>
          <c:dPt>
            <c:idx val="14"/>
            <c:bubble3D val="0"/>
            <c:spPr>
              <a:pattFill prst="ltUpDiag">
                <a:fgClr>
                  <a:srgbClr val="5A6588"/>
                </a:fgClr>
                <a:bgClr>
                  <a:sysClr val="window" lastClr="FFFFFF"/>
                </a:bgClr>
              </a:pattFill>
            </c:spPr>
            <c:extLst>
              <c:ext xmlns:c16="http://schemas.microsoft.com/office/drawing/2014/chart" uri="{C3380CC4-5D6E-409C-BE32-E72D297353CC}">
                <c16:uniqueId val="{00000012-70B9-4039-A717-E40AAAE6A29C}"/>
              </c:ext>
            </c:extLst>
          </c:dPt>
          <c:dPt>
            <c:idx val="15"/>
            <c:bubble3D val="0"/>
            <c:spPr>
              <a:pattFill prst="ltUpDiag">
                <a:fgClr>
                  <a:srgbClr val="E86158"/>
                </a:fgClr>
                <a:bgClr>
                  <a:sysClr val="window" lastClr="FFFFFF"/>
                </a:bgClr>
              </a:pattFill>
            </c:spPr>
            <c:extLst>
              <c:ext xmlns:c16="http://schemas.microsoft.com/office/drawing/2014/chart" uri="{C3380CC4-5D6E-409C-BE32-E72D297353CC}">
                <c16:uniqueId val="{00000009-9873-4A6F-9B29-7304FFDDD914}"/>
              </c:ext>
            </c:extLst>
          </c:dPt>
          <c:dLbls>
            <c:dLbl>
              <c:idx val="1"/>
              <c:layout>
                <c:manualLayout>
                  <c:x val="0.1603767548837037"/>
                  <c:y val="-0.12116178173461789"/>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73-4A6F-9B29-7304FFDDD914}"/>
                </c:ext>
              </c:extLst>
            </c:dLbl>
            <c:dLbl>
              <c:idx val="2"/>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9873-4A6F-9B29-7304FFDDD914}"/>
                </c:ext>
              </c:extLst>
            </c:dLbl>
            <c:dLbl>
              <c:idx val="3"/>
              <c:delete val="1"/>
              <c:extLst>
                <c:ext xmlns:c15="http://schemas.microsoft.com/office/drawing/2012/chart" uri="{CE6537A1-D6FC-4f65-9D91-7224C49458BB}"/>
                <c:ext xmlns:c16="http://schemas.microsoft.com/office/drawing/2014/chart" uri="{C3380CC4-5D6E-409C-BE32-E72D297353CC}">
                  <c16:uniqueId val="{0000000A-70B9-4039-A717-E40AAAE6A29C}"/>
                </c:ext>
              </c:extLst>
            </c:dLbl>
            <c:dLbl>
              <c:idx val="4"/>
              <c:layout>
                <c:manualLayout>
                  <c:x val="0.17507360773894312"/>
                  <c:y val="-2.8275901476150417E-2"/>
                </c:manualLayout>
              </c:layout>
              <c:numFmt formatCode="0.0%" sourceLinked="0"/>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0B9-4039-A717-E40AAAE6A29C}"/>
                </c:ext>
              </c:extLst>
            </c:dLbl>
            <c:dLbl>
              <c:idx val="5"/>
              <c:delete val="1"/>
              <c:extLst>
                <c:ext xmlns:c15="http://schemas.microsoft.com/office/drawing/2012/chart" uri="{CE6537A1-D6FC-4f65-9D91-7224C49458BB}"/>
                <c:ext xmlns:c16="http://schemas.microsoft.com/office/drawing/2014/chart" uri="{C3380CC4-5D6E-409C-BE32-E72D297353CC}">
                  <c16:uniqueId val="{0000000C-70B9-4039-A717-E40AAAE6A29C}"/>
                </c:ext>
              </c:extLst>
            </c:dLbl>
            <c:dLbl>
              <c:idx val="6"/>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9873-4A6F-9B29-7304FFDDD914}"/>
                </c:ext>
              </c:extLst>
            </c:dLbl>
            <c:dLbl>
              <c:idx val="7"/>
              <c:layout>
                <c:manualLayout>
                  <c:x val="-8.5345689780001829E-2"/>
                  <c:y val="0.16128950089565885"/>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B9-4039-A717-E40AAAE6A29C}"/>
                </c:ext>
              </c:extLst>
            </c:dLbl>
            <c:dLbl>
              <c:idx val="8"/>
              <c:delete val="1"/>
              <c:extLst>
                <c:ext xmlns:c15="http://schemas.microsoft.com/office/drawing/2012/chart" uri="{CE6537A1-D6FC-4f65-9D91-7224C49458BB}"/>
                <c:ext xmlns:c16="http://schemas.microsoft.com/office/drawing/2014/chart" uri="{C3380CC4-5D6E-409C-BE32-E72D297353CC}">
                  <c16:uniqueId val="{0000000E-70B9-4039-A717-E40AAAE6A29C}"/>
                </c:ext>
              </c:extLst>
            </c:dLbl>
            <c:dLbl>
              <c:idx val="9"/>
              <c:layout>
                <c:manualLayout>
                  <c:x val="-0.15099520581543233"/>
                  <c:y val="0.11822903256453081"/>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B9-4039-A717-E40AAAE6A29C}"/>
                </c:ext>
              </c:extLst>
            </c:dLbl>
            <c:dLbl>
              <c:idx val="10"/>
              <c:layout>
                <c:manualLayout>
                  <c:x val="-0.15823811752767797"/>
                  <c:y val="3.730649707206974E-2"/>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0B9-4039-A717-E40AAAE6A29C}"/>
                </c:ext>
              </c:extLst>
            </c:dLbl>
            <c:dLbl>
              <c:idx val="11"/>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4293-46FE-8B47-2350727370E2}"/>
                </c:ext>
              </c:extLst>
            </c:dLbl>
            <c:dLbl>
              <c:idx val="12"/>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4293-46FE-8B47-2350727370E2}"/>
                </c:ext>
              </c:extLst>
            </c:dLbl>
            <c:dLbl>
              <c:idx val="13"/>
              <c:delete val="1"/>
              <c:extLst>
                <c:ext xmlns:c15="http://schemas.microsoft.com/office/drawing/2012/chart" uri="{CE6537A1-D6FC-4f65-9D91-7224C49458BB}"/>
                <c:ext xmlns:c16="http://schemas.microsoft.com/office/drawing/2014/chart" uri="{C3380CC4-5D6E-409C-BE32-E72D297353CC}">
                  <c16:uniqueId val="{00000011-70B9-4039-A717-E40AAAE6A29C}"/>
                </c:ext>
              </c:extLst>
            </c:dLbl>
            <c:dLbl>
              <c:idx val="14"/>
              <c:layout>
                <c:manualLayout>
                  <c:x val="-0.14824979636729632"/>
                  <c:y val="1.6651248843663275E-2"/>
                </c:manualLayout>
              </c:layout>
              <c:numFmt formatCode="0.0%" sourceLinked="0"/>
              <c:spPr>
                <a:solidFill>
                  <a:sysClr val="window" lastClr="FFFFFF"/>
                </a:solidFill>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B9-4039-A717-E40AAAE6A29C}"/>
                </c:ext>
              </c:extLst>
            </c:dLbl>
            <c:dLbl>
              <c:idx val="15"/>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9873-4A6F-9B29-7304FFDDD91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'5.1'!$A$26:$A$41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'5.1'!$B$26:$B$41</c:f>
              <c:numCache>
                <c:formatCode>#,##0.0</c:formatCode>
                <c:ptCount val="16"/>
                <c:pt idx="0">
                  <c:v>9108.3874480000013</c:v>
                </c:pt>
                <c:pt idx="1">
                  <c:v>495.48691100000019</c:v>
                </c:pt>
                <c:pt idx="2">
                  <c:v>5156.3377179999998</c:v>
                </c:pt>
                <c:pt idx="3">
                  <c:v>88.267651000000015</c:v>
                </c:pt>
                <c:pt idx="4">
                  <c:v>94.189858999999998</c:v>
                </c:pt>
                <c:pt idx="5">
                  <c:v>1.996289</c:v>
                </c:pt>
                <c:pt idx="6">
                  <c:v>30674.780001000003</c:v>
                </c:pt>
                <c:pt idx="7">
                  <c:v>917.97400000000005</c:v>
                </c:pt>
                <c:pt idx="8">
                  <c:v>5.5999999999999994E-2</c:v>
                </c:pt>
                <c:pt idx="9">
                  <c:v>969.69357099999991</c:v>
                </c:pt>
                <c:pt idx="10">
                  <c:v>40.669301000000004</c:v>
                </c:pt>
                <c:pt idx="11">
                  <c:v>3307.0741839999996</c:v>
                </c:pt>
                <c:pt idx="12">
                  <c:v>2137.9005529999999</c:v>
                </c:pt>
                <c:pt idx="13">
                  <c:v>0</c:v>
                </c:pt>
                <c:pt idx="14">
                  <c:v>207.35997500000002</c:v>
                </c:pt>
                <c:pt idx="15">
                  <c:v>19802.414871999994</c:v>
                </c:pt>
              </c:numCache>
            </c:numRef>
          </c:val>
          <c:extLst>
            <c:ext xmlns:c16="http://schemas.microsoft.com/office/drawing/2014/chart" uri="{C3380CC4-5D6E-409C-BE32-E72D297353CC}">
              <c16:uniqueId val="{00000013-9873-4A6F-9B29-7304FFDDD914}"/>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4F57-466C-BAA9-D24AC6218E6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4F57-466C-BAA9-D24AC6218E6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4F57-466C-BAA9-D24AC6218E6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4F57-466C-BAA9-D24AC6218E6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4F57-466C-BAA9-D24AC6218E6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4F57-466C-BAA9-D24AC6218E6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4F57-466C-BAA9-D24AC6218E6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4F57-466C-BAA9-D24AC6218E6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4F57-466C-BAA9-D24AC6218E6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4F57-466C-BAA9-D24AC6218E6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4F57-466C-BAA9-D24AC6218E6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4F57-466C-BAA9-D24AC6218E6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4F57-466C-BAA9-D24AC6218E6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4F57-466C-BAA9-D24AC6218E6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4F57-466C-BAA9-D24AC6218E6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4F57-466C-BAA9-D24AC6218E6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6990647660880451E-3"/>
          <c:y val="7.60378872244375E-3"/>
        </c:manualLayout>
      </c:layout>
      <c:overlay val="0"/>
    </c:title>
    <c:autoTitleDeleted val="0"/>
    <c:plotArea>
      <c:layout>
        <c:manualLayout>
          <c:layoutTarget val="inner"/>
          <c:xMode val="edge"/>
          <c:yMode val="edge"/>
          <c:x val="7.5531919219025079E-2"/>
          <c:y val="0.24178977389834697"/>
          <c:w val="0.65337529325185317"/>
          <c:h val="0.56038351745743853"/>
        </c:manualLayout>
      </c:layout>
      <c:barChart>
        <c:barDir val="col"/>
        <c:grouping val="stacked"/>
        <c:varyColors val="0"/>
        <c:ser>
          <c:idx val="0"/>
          <c:order val="0"/>
          <c:tx>
            <c:strRef>
              <c:f>'8.5'!$A$27</c:f>
              <c:strCache>
                <c:ptCount val="1"/>
                <c:pt idx="0">
                  <c:v>Průmysl</c:v>
                </c:pt>
              </c:strCache>
            </c:strRef>
          </c:tx>
          <c:invertIfNegative val="0"/>
          <c:val>
            <c:numRef>
              <c:f>'8.5'!$B$27:$M$27</c:f>
              <c:numCache>
                <c:formatCode>#,##0.0</c:formatCode>
                <c:ptCount val="12"/>
                <c:pt idx="0">
                  <c:v>20.601843000000002</c:v>
                </c:pt>
                <c:pt idx="1">
                  <c:v>13.679988999999999</c:v>
                </c:pt>
                <c:pt idx="2">
                  <c:v>12.993525999999999</c:v>
                </c:pt>
                <c:pt idx="3">
                  <c:v>9.3660189999999997</c:v>
                </c:pt>
                <c:pt idx="4">
                  <c:v>6.3748740000000002</c:v>
                </c:pt>
                <c:pt idx="5">
                  <c:v>6.0840589999999999</c:v>
                </c:pt>
                <c:pt idx="6">
                  <c:v>5.4972200000000004</c:v>
                </c:pt>
                <c:pt idx="7">
                  <c:v>4.8102229999999997</c:v>
                </c:pt>
                <c:pt idx="8">
                  <c:v>5.6749180000000008</c:v>
                </c:pt>
                <c:pt idx="9">
                  <c:v>10.321073999999999</c:v>
                </c:pt>
                <c:pt idx="10">
                  <c:v>16.435641</c:v>
                </c:pt>
                <c:pt idx="11">
                  <c:v>18.254308000000002</c:v>
                </c:pt>
              </c:numCache>
            </c:numRef>
          </c:val>
          <c:extLst>
            <c:ext xmlns:c16="http://schemas.microsoft.com/office/drawing/2014/chart" uri="{C3380CC4-5D6E-409C-BE32-E72D297353CC}">
              <c16:uniqueId val="{00000000-F0B1-49C0-959A-DDCB6551FDAE}"/>
            </c:ext>
          </c:extLst>
        </c:ser>
        <c:ser>
          <c:idx val="1"/>
          <c:order val="1"/>
          <c:tx>
            <c:strRef>
              <c:f>'8.5'!$A$28</c:f>
              <c:strCache>
                <c:ptCount val="1"/>
                <c:pt idx="0">
                  <c:v>Energetika</c:v>
                </c:pt>
              </c:strCache>
            </c:strRef>
          </c:tx>
          <c:invertIfNegative val="0"/>
          <c:val>
            <c:numRef>
              <c:f>'8.5'!$B$28:$M$28</c:f>
              <c:numCache>
                <c:formatCode>#,##0.0</c:formatCode>
                <c:ptCount val="12"/>
                <c:pt idx="0">
                  <c:v>6.50481</c:v>
                </c:pt>
                <c:pt idx="1">
                  <c:v>5.5860300000000009</c:v>
                </c:pt>
                <c:pt idx="2">
                  <c:v>4.9457299999999993</c:v>
                </c:pt>
                <c:pt idx="3">
                  <c:v>3.5469499999999998</c:v>
                </c:pt>
                <c:pt idx="4">
                  <c:v>1.5819000000000001</c:v>
                </c:pt>
                <c:pt idx="5">
                  <c:v>1.0318800000000001</c:v>
                </c:pt>
                <c:pt idx="6">
                  <c:v>1.0311600000000001</c:v>
                </c:pt>
                <c:pt idx="7">
                  <c:v>1.0316400000000001</c:v>
                </c:pt>
                <c:pt idx="8">
                  <c:v>1.3091400000000002</c:v>
                </c:pt>
                <c:pt idx="9">
                  <c:v>3.2745000000000002</c:v>
                </c:pt>
                <c:pt idx="10">
                  <c:v>4.9989300000000005</c:v>
                </c:pt>
                <c:pt idx="11">
                  <c:v>5.9068300000000002</c:v>
                </c:pt>
              </c:numCache>
            </c:numRef>
          </c:val>
          <c:extLst>
            <c:ext xmlns:c16="http://schemas.microsoft.com/office/drawing/2014/chart" uri="{C3380CC4-5D6E-409C-BE32-E72D297353CC}">
              <c16:uniqueId val="{00000001-F0B1-49C0-959A-DDCB6551FDAE}"/>
            </c:ext>
          </c:extLst>
        </c:ser>
        <c:ser>
          <c:idx val="2"/>
          <c:order val="2"/>
          <c:tx>
            <c:strRef>
              <c:f>'8.5'!$A$29</c:f>
              <c:strCache>
                <c:ptCount val="1"/>
                <c:pt idx="0">
                  <c:v>Doprava</c:v>
                </c:pt>
              </c:strCache>
            </c:strRef>
          </c:tx>
          <c:invertIfNegative val="0"/>
          <c:val>
            <c:numRef>
              <c:f>'8.5'!$B$29:$M$29</c:f>
              <c:numCache>
                <c:formatCode>#,##0.0</c:formatCode>
                <c:ptCount val="12"/>
                <c:pt idx="0">
                  <c:v>0.57435000000000003</c:v>
                </c:pt>
                <c:pt idx="1">
                  <c:v>0.37524000000000002</c:v>
                </c:pt>
                <c:pt idx="2">
                  <c:v>0.31207000000000001</c:v>
                </c:pt>
                <c:pt idx="3">
                  <c:v>0.13653000000000001</c:v>
                </c:pt>
                <c:pt idx="4">
                  <c:v>4.3200000000000002E-2</c:v>
                </c:pt>
                <c:pt idx="5">
                  <c:v>2.366E-2</c:v>
                </c:pt>
                <c:pt idx="6">
                  <c:v>2.1180000000000001E-2</c:v>
                </c:pt>
                <c:pt idx="7">
                  <c:v>1.01E-2</c:v>
                </c:pt>
                <c:pt idx="8">
                  <c:v>3.8119999999999994E-2</c:v>
                </c:pt>
                <c:pt idx="9">
                  <c:v>0.15665000000000001</c:v>
                </c:pt>
                <c:pt idx="10">
                  <c:v>0.38061</c:v>
                </c:pt>
                <c:pt idx="11">
                  <c:v>0.42912</c:v>
                </c:pt>
              </c:numCache>
            </c:numRef>
          </c:val>
          <c:extLst>
            <c:ext xmlns:c16="http://schemas.microsoft.com/office/drawing/2014/chart" uri="{C3380CC4-5D6E-409C-BE32-E72D297353CC}">
              <c16:uniqueId val="{00000002-F0B1-49C0-959A-DDCB6551FDAE}"/>
            </c:ext>
          </c:extLst>
        </c:ser>
        <c:ser>
          <c:idx val="3"/>
          <c:order val="3"/>
          <c:tx>
            <c:strRef>
              <c:f>'8.5'!$A$30</c:f>
              <c:strCache>
                <c:ptCount val="1"/>
                <c:pt idx="0">
                  <c:v>Stavebnictví</c:v>
                </c:pt>
              </c:strCache>
            </c:strRef>
          </c:tx>
          <c:invertIfNegative val="0"/>
          <c:val>
            <c:numRef>
              <c:f>'8.5'!$B$30:$M$30</c:f>
              <c:numCache>
                <c:formatCode>#,##0.0</c:formatCode>
                <c:ptCount val="12"/>
                <c:pt idx="0">
                  <c:v>0.73060000000000003</c:v>
                </c:pt>
                <c:pt idx="1">
                  <c:v>0.3674</c:v>
                </c:pt>
                <c:pt idx="2">
                  <c:v>0.32851999999999998</c:v>
                </c:pt>
                <c:pt idx="3">
                  <c:v>0.19200999999999999</c:v>
                </c:pt>
                <c:pt idx="4">
                  <c:v>3.8100000000000002E-2</c:v>
                </c:pt>
                <c:pt idx="5">
                  <c:v>1.4E-2</c:v>
                </c:pt>
                <c:pt idx="6">
                  <c:v>6.1999999999999989E-3</c:v>
                </c:pt>
                <c:pt idx="7">
                  <c:v>3.0000000000000001E-3</c:v>
                </c:pt>
                <c:pt idx="8">
                  <c:v>2.3899999999999998E-2</c:v>
                </c:pt>
                <c:pt idx="9">
                  <c:v>0.218</c:v>
                </c:pt>
                <c:pt idx="10">
                  <c:v>0.4587</c:v>
                </c:pt>
                <c:pt idx="11">
                  <c:v>0.54620000000000002</c:v>
                </c:pt>
              </c:numCache>
            </c:numRef>
          </c:val>
          <c:extLst>
            <c:ext xmlns:c16="http://schemas.microsoft.com/office/drawing/2014/chart" uri="{C3380CC4-5D6E-409C-BE32-E72D297353CC}">
              <c16:uniqueId val="{00000003-F0B1-49C0-959A-DDCB6551FDAE}"/>
            </c:ext>
          </c:extLst>
        </c:ser>
        <c:ser>
          <c:idx val="4"/>
          <c:order val="4"/>
          <c:tx>
            <c:strRef>
              <c:f>'8.5'!$A$31</c:f>
              <c:strCache>
                <c:ptCount val="1"/>
                <c:pt idx="0">
                  <c:v>Zemědělství a lesnictví</c:v>
                </c:pt>
              </c:strCache>
            </c:strRef>
          </c:tx>
          <c:invertIfNegative val="0"/>
          <c:val>
            <c:numRef>
              <c:f>'8.5'!$B$31:$M$31</c:f>
              <c:numCache>
                <c:formatCode>#,##0.0</c:formatCode>
                <c:ptCount val="12"/>
                <c:pt idx="0">
                  <c:v>8.1487879999999997</c:v>
                </c:pt>
                <c:pt idx="1">
                  <c:v>7.1155110000000006</c:v>
                </c:pt>
                <c:pt idx="2">
                  <c:v>6.0541700000000001</c:v>
                </c:pt>
                <c:pt idx="3">
                  <c:v>5.5824199999999999</c:v>
                </c:pt>
                <c:pt idx="4">
                  <c:v>4.6402610000000006</c:v>
                </c:pt>
                <c:pt idx="5">
                  <c:v>2.44428</c:v>
                </c:pt>
                <c:pt idx="6">
                  <c:v>1.6458789999999999</c:v>
                </c:pt>
                <c:pt idx="7">
                  <c:v>1.42249</c:v>
                </c:pt>
                <c:pt idx="8">
                  <c:v>3.259827</c:v>
                </c:pt>
                <c:pt idx="9">
                  <c:v>6.8489019999999998</c:v>
                </c:pt>
                <c:pt idx="10">
                  <c:v>6.1358379999999997</c:v>
                </c:pt>
                <c:pt idx="11">
                  <c:v>7.6404230000000011</c:v>
                </c:pt>
              </c:numCache>
            </c:numRef>
          </c:val>
          <c:extLst>
            <c:ext xmlns:c16="http://schemas.microsoft.com/office/drawing/2014/chart" uri="{C3380CC4-5D6E-409C-BE32-E72D297353CC}">
              <c16:uniqueId val="{00000004-F0B1-49C0-959A-DDCB6551FDAE}"/>
            </c:ext>
          </c:extLst>
        </c:ser>
        <c:ser>
          <c:idx val="5"/>
          <c:order val="5"/>
          <c:tx>
            <c:strRef>
              <c:f>'8.5'!$A$32</c:f>
              <c:strCache>
                <c:ptCount val="1"/>
                <c:pt idx="0">
                  <c:v>Domácnosti</c:v>
                </c:pt>
              </c:strCache>
            </c:strRef>
          </c:tx>
          <c:spPr>
            <a:solidFill>
              <a:schemeClr val="accent6"/>
            </a:solidFill>
          </c:spPr>
          <c:invertIfNegative val="0"/>
          <c:val>
            <c:numRef>
              <c:f>'8.5'!$B$32:$M$32</c:f>
              <c:numCache>
                <c:formatCode>#,##0.0</c:formatCode>
                <c:ptCount val="12"/>
                <c:pt idx="0">
                  <c:v>133.08370600000001</c:v>
                </c:pt>
                <c:pt idx="1">
                  <c:v>87.081234000000023</c:v>
                </c:pt>
                <c:pt idx="2">
                  <c:v>84.657290999999987</c:v>
                </c:pt>
                <c:pt idx="3">
                  <c:v>57.134539999999994</c:v>
                </c:pt>
                <c:pt idx="4">
                  <c:v>31.038869999999999</c:v>
                </c:pt>
                <c:pt idx="5">
                  <c:v>21.439640000000001</c:v>
                </c:pt>
                <c:pt idx="6">
                  <c:v>19.304886</c:v>
                </c:pt>
                <c:pt idx="7">
                  <c:v>18.362452000000001</c:v>
                </c:pt>
                <c:pt idx="8">
                  <c:v>34.081555000000009</c:v>
                </c:pt>
                <c:pt idx="9">
                  <c:v>66.029322999999991</c:v>
                </c:pt>
                <c:pt idx="10">
                  <c:v>103.42830799999999</c:v>
                </c:pt>
                <c:pt idx="11">
                  <c:v>128.56762499999996</c:v>
                </c:pt>
              </c:numCache>
            </c:numRef>
          </c:val>
          <c:extLst>
            <c:ext xmlns:c16="http://schemas.microsoft.com/office/drawing/2014/chart" uri="{C3380CC4-5D6E-409C-BE32-E72D297353CC}">
              <c16:uniqueId val="{00000005-F0B1-49C0-959A-DDCB6551FDAE}"/>
            </c:ext>
          </c:extLst>
        </c:ser>
        <c:ser>
          <c:idx val="6"/>
          <c:order val="6"/>
          <c:tx>
            <c:strRef>
              <c:f>'8.5'!$A$33</c:f>
              <c:strCache>
                <c:ptCount val="1"/>
                <c:pt idx="0">
                  <c:v>Obchod, služby, školství, zdravotnictví</c:v>
                </c:pt>
              </c:strCache>
            </c:strRef>
          </c:tx>
          <c:spPr>
            <a:solidFill>
              <a:srgbClr val="F0948F"/>
            </a:solidFill>
          </c:spPr>
          <c:invertIfNegative val="0"/>
          <c:val>
            <c:numRef>
              <c:f>'8.5'!$B$33:$M$33</c:f>
              <c:numCache>
                <c:formatCode>#,##0.0</c:formatCode>
                <c:ptCount val="12"/>
                <c:pt idx="0">
                  <c:v>59.554235999999996</c:v>
                </c:pt>
                <c:pt idx="1">
                  <c:v>42.039859999999997</c:v>
                </c:pt>
                <c:pt idx="2">
                  <c:v>38.286495000000002</c:v>
                </c:pt>
                <c:pt idx="3">
                  <c:v>22.587351999999999</c:v>
                </c:pt>
                <c:pt idx="4">
                  <c:v>9.9713220000000025</c:v>
                </c:pt>
                <c:pt idx="5">
                  <c:v>5.9689469999999991</c:v>
                </c:pt>
                <c:pt idx="6">
                  <c:v>5.0720640000000001</c:v>
                </c:pt>
                <c:pt idx="7">
                  <c:v>5.023784</c:v>
                </c:pt>
                <c:pt idx="8">
                  <c:v>9.8140199999999975</c:v>
                </c:pt>
                <c:pt idx="9">
                  <c:v>24.910846999999993</c:v>
                </c:pt>
                <c:pt idx="10">
                  <c:v>43.294245000000018</c:v>
                </c:pt>
                <c:pt idx="11">
                  <c:v>51.963944000000005</c:v>
                </c:pt>
              </c:numCache>
            </c:numRef>
          </c:val>
          <c:extLst>
            <c:ext xmlns:c16="http://schemas.microsoft.com/office/drawing/2014/chart" uri="{C3380CC4-5D6E-409C-BE32-E72D297353CC}">
              <c16:uniqueId val="{00000006-F0B1-49C0-959A-DDCB6551FDAE}"/>
            </c:ext>
          </c:extLst>
        </c:ser>
        <c:ser>
          <c:idx val="7"/>
          <c:order val="7"/>
          <c:tx>
            <c:strRef>
              <c:f>'8.5'!$A$34</c:f>
              <c:strCache>
                <c:ptCount val="1"/>
                <c:pt idx="0">
                  <c:v>Ostatní</c:v>
                </c:pt>
              </c:strCache>
            </c:strRef>
          </c:tx>
          <c:spPr>
            <a:solidFill>
              <a:srgbClr val="F7C9C7"/>
            </a:solidFill>
          </c:spPr>
          <c:invertIfNegative val="0"/>
          <c:val>
            <c:numRef>
              <c:f>'8.5'!$B$34:$M$34</c:f>
              <c:numCache>
                <c:formatCode>#,##0.0</c:formatCode>
                <c:ptCount val="12"/>
                <c:pt idx="0">
                  <c:v>1.0298099999999999</c:v>
                </c:pt>
                <c:pt idx="1">
                  <c:v>0.89349000000000001</c:v>
                </c:pt>
                <c:pt idx="2">
                  <c:v>0.98199999999999998</c:v>
                </c:pt>
                <c:pt idx="3">
                  <c:v>0.71905999999999992</c:v>
                </c:pt>
                <c:pt idx="4">
                  <c:v>0.64079999999999993</c:v>
                </c:pt>
                <c:pt idx="5">
                  <c:v>1.2593099999999999</c:v>
                </c:pt>
                <c:pt idx="6">
                  <c:v>1.28887</c:v>
                </c:pt>
                <c:pt idx="7">
                  <c:v>0.94620000000000004</c:v>
                </c:pt>
                <c:pt idx="8">
                  <c:v>1.04678</c:v>
                </c:pt>
                <c:pt idx="9">
                  <c:v>2.427E-2</c:v>
                </c:pt>
                <c:pt idx="10">
                  <c:v>5.049E-2</c:v>
                </c:pt>
                <c:pt idx="11">
                  <c:v>5.2620000000000007E-2</c:v>
                </c:pt>
              </c:numCache>
            </c:numRef>
          </c:val>
          <c:extLst>
            <c:ext xmlns:c16="http://schemas.microsoft.com/office/drawing/2014/chart" uri="{C3380CC4-5D6E-409C-BE32-E72D297353CC}">
              <c16:uniqueId val="{00000007-F0B1-49C0-959A-DDCB6551FDAE}"/>
            </c:ext>
          </c:extLst>
        </c:ser>
        <c:dLbls>
          <c:showLegendKey val="0"/>
          <c:showVal val="0"/>
          <c:showCatName val="0"/>
          <c:showSerName val="0"/>
          <c:showPercent val="0"/>
          <c:showBubbleSize val="0"/>
        </c:dLbls>
        <c:gapWidth val="50"/>
        <c:overlap val="100"/>
        <c:axId val="286978816"/>
        <c:axId val="286980352"/>
      </c:barChart>
      <c:catAx>
        <c:axId val="2869788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80352"/>
        <c:crosses val="autoZero"/>
        <c:auto val="1"/>
        <c:lblAlgn val="ctr"/>
        <c:lblOffset val="100"/>
        <c:noMultiLvlLbl val="0"/>
      </c:catAx>
      <c:valAx>
        <c:axId val="286980352"/>
        <c:scaling>
          <c:orientation val="minMax"/>
          <c:max val="2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78816"/>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'8.5'!$M$39</c:f>
              <c:strCache>
                <c:ptCount val="1"/>
                <c:pt idx="0">
                  <c:v>Instalovaný výkon</c:v>
                </c:pt>
              </c:strCache>
            </c:strRef>
          </c:tx>
          <c:invertIfNegative val="0"/>
          <c:val>
            <c:numRef>
              <c:f>'8.5'!$N$39</c:f>
              <c:numCache>
                <c:formatCode>0.0%</c:formatCode>
                <c:ptCount val="1"/>
                <c:pt idx="0">
                  <c:v>1.6620845588670857E-2</c:v>
                </c:pt>
              </c:numCache>
            </c:numRef>
          </c:val>
          <c:extLst>
            <c:ext xmlns:c16="http://schemas.microsoft.com/office/drawing/2014/chart" uri="{C3380CC4-5D6E-409C-BE32-E72D297353CC}">
              <c16:uniqueId val="{00000000-EF5E-4BE5-871E-3DB8301B520D}"/>
            </c:ext>
          </c:extLst>
        </c:ser>
        <c:ser>
          <c:idx val="1"/>
          <c:order val="1"/>
          <c:tx>
            <c:strRef>
              <c:f>'8.5'!$M$40</c:f>
              <c:strCache>
                <c:ptCount val="1"/>
                <c:pt idx="0">
                  <c:v>Výroba tepla brutto</c:v>
                </c:pt>
              </c:strCache>
            </c:strRef>
          </c:tx>
          <c:invertIfNegative val="0"/>
          <c:val>
            <c:numRef>
              <c:f>'8.5'!$N$40</c:f>
              <c:numCache>
                <c:formatCode>0.0%</c:formatCode>
                <c:ptCount val="1"/>
                <c:pt idx="0">
                  <c:v>2.6585959876525796E-2</c:v>
                </c:pt>
              </c:numCache>
            </c:numRef>
          </c:val>
          <c:extLst>
            <c:ext xmlns:c16="http://schemas.microsoft.com/office/drawing/2014/chart" uri="{C3380CC4-5D6E-409C-BE32-E72D297353CC}">
              <c16:uniqueId val="{00000001-EF5E-4BE5-871E-3DB8301B520D}"/>
            </c:ext>
          </c:extLst>
        </c:ser>
        <c:ser>
          <c:idx val="2"/>
          <c:order val="2"/>
          <c:tx>
            <c:strRef>
              <c:f>'8.5'!$M$41</c:f>
              <c:strCache>
                <c:ptCount val="1"/>
                <c:pt idx="0">
                  <c:v>Dodávky tepla</c:v>
                </c:pt>
              </c:strCache>
            </c:strRef>
          </c:tx>
          <c:invertIfNegative val="0"/>
          <c:val>
            <c:numRef>
              <c:f>'8.5'!$N$41</c:f>
              <c:numCache>
                <c:formatCode>0.0%</c:formatCode>
                <c:ptCount val="1"/>
                <c:pt idx="0">
                  <c:v>2.0368836721475918E-2</c:v>
                </c:pt>
              </c:numCache>
            </c:numRef>
          </c:val>
          <c:extLst>
            <c:ext xmlns:c16="http://schemas.microsoft.com/office/drawing/2014/chart" uri="{C3380CC4-5D6E-409C-BE32-E72D297353CC}">
              <c16:uniqueId val="{00000002-EF5E-4BE5-871E-3DB8301B520D}"/>
            </c:ext>
          </c:extLst>
        </c:ser>
        <c:dLbls>
          <c:showLegendKey val="0"/>
          <c:showVal val="0"/>
          <c:showCatName val="0"/>
          <c:showSerName val="0"/>
          <c:showPercent val="0"/>
          <c:showBubbleSize val="0"/>
        </c:dLbls>
        <c:gapWidth val="150"/>
        <c:axId val="287032064"/>
        <c:axId val="287033600"/>
      </c:barChart>
      <c:catAx>
        <c:axId val="287032064"/>
        <c:scaling>
          <c:orientation val="maxMin"/>
        </c:scaling>
        <c:delete val="0"/>
        <c:axPos val="l"/>
        <c:numFmt formatCode="General" sourceLinked="1"/>
        <c:majorTickMark val="none"/>
        <c:minorTickMark val="none"/>
        <c:tickLblPos val="none"/>
        <c:crossAx val="287033600"/>
        <c:crosses val="autoZero"/>
        <c:auto val="1"/>
        <c:lblAlgn val="ctr"/>
        <c:lblOffset val="100"/>
        <c:noMultiLvlLbl val="0"/>
      </c:catAx>
      <c:valAx>
        <c:axId val="2870336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032064"/>
        <c:crosses val="max"/>
        <c:crossBetween val="between"/>
      </c:valAx>
    </c:plotArea>
    <c:legend>
      <c:legendPos val="b"/>
      <c:layout>
        <c:manualLayout>
          <c:xMode val="edge"/>
          <c:yMode val="edge"/>
          <c:x val="1.5162396231415507E-3"/>
          <c:y val="0.76406173692914925"/>
          <c:w val="0.51531329349303645"/>
          <c:h val="0.2359385331183894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2247503206054425E-3"/>
          <c:y val="4.1151285518635811E-2"/>
        </c:manualLayout>
      </c:layout>
      <c:overlay val="0"/>
    </c:title>
    <c:autoTitleDeleted val="0"/>
    <c:plotArea>
      <c:layout/>
      <c:barChart>
        <c:barDir val="col"/>
        <c:grouping val="stacked"/>
        <c:varyColors val="0"/>
        <c:ser>
          <c:idx val="0"/>
          <c:order val="0"/>
          <c:tx>
            <c:strRef>
              <c:f>'8.5'!$A$10</c:f>
              <c:strCache>
                <c:ptCount val="1"/>
                <c:pt idx="0">
                  <c:v>Biomasa</c:v>
                </c:pt>
              </c:strCache>
            </c:strRef>
          </c:tx>
          <c:spPr>
            <a:solidFill>
              <a:srgbClr val="23315F"/>
            </a:solidFill>
          </c:spPr>
          <c:invertIfNegative val="0"/>
          <c:val>
            <c:numRef>
              <c:f>'8.5'!$B$10:$M$10</c:f>
              <c:numCache>
                <c:formatCode>#,##0.0</c:formatCode>
                <c:ptCount val="12"/>
                <c:pt idx="0">
                  <c:v>102.60765000000001</c:v>
                </c:pt>
                <c:pt idx="1">
                  <c:v>67.478529999999992</c:v>
                </c:pt>
                <c:pt idx="2">
                  <c:v>61.305140000000002</c:v>
                </c:pt>
                <c:pt idx="3">
                  <c:v>44.733590000000007</c:v>
                </c:pt>
                <c:pt idx="4">
                  <c:v>25.572603999999998</c:v>
                </c:pt>
                <c:pt idx="5">
                  <c:v>18.407641999999999</c:v>
                </c:pt>
                <c:pt idx="6">
                  <c:v>14.982434000000001</c:v>
                </c:pt>
                <c:pt idx="7">
                  <c:v>14.585471999999999</c:v>
                </c:pt>
                <c:pt idx="8">
                  <c:v>26.065489000000007</c:v>
                </c:pt>
                <c:pt idx="9">
                  <c:v>52.368001999999997</c:v>
                </c:pt>
                <c:pt idx="10">
                  <c:v>83.288173999999984</c:v>
                </c:pt>
                <c:pt idx="11">
                  <c:v>100.67550499999999</c:v>
                </c:pt>
              </c:numCache>
            </c:numRef>
          </c:val>
          <c:extLst>
            <c:ext xmlns:c16="http://schemas.microsoft.com/office/drawing/2014/chart" uri="{C3380CC4-5D6E-409C-BE32-E72D297353CC}">
              <c16:uniqueId val="{00000000-540C-4332-BEC4-2ACA99A4C3FB}"/>
            </c:ext>
          </c:extLst>
        </c:ser>
        <c:ser>
          <c:idx val="1"/>
          <c:order val="1"/>
          <c:tx>
            <c:strRef>
              <c:f>'8.5'!$A$11</c:f>
              <c:strCache>
                <c:ptCount val="1"/>
                <c:pt idx="0">
                  <c:v>Bioplyn</c:v>
                </c:pt>
              </c:strCache>
            </c:strRef>
          </c:tx>
          <c:spPr>
            <a:solidFill>
              <a:srgbClr val="5A6588"/>
            </a:solidFill>
          </c:spPr>
          <c:invertIfNegative val="0"/>
          <c:val>
            <c:numRef>
              <c:f>'8.5'!$B$11:$M$11</c:f>
              <c:numCache>
                <c:formatCode>#,##0.0</c:formatCode>
                <c:ptCount val="12"/>
                <c:pt idx="0">
                  <c:v>5.4312640000000005</c:v>
                </c:pt>
                <c:pt idx="1">
                  <c:v>4.8838459999999992</c:v>
                </c:pt>
                <c:pt idx="2">
                  <c:v>3.9294690000000001</c:v>
                </c:pt>
                <c:pt idx="3">
                  <c:v>3.2950689999999998</c:v>
                </c:pt>
                <c:pt idx="4">
                  <c:v>2.3582349999999996</c:v>
                </c:pt>
                <c:pt idx="5">
                  <c:v>1.4029529999999999</c:v>
                </c:pt>
                <c:pt idx="6">
                  <c:v>0.96603600000000001</c:v>
                </c:pt>
                <c:pt idx="7">
                  <c:v>1.05253</c:v>
                </c:pt>
                <c:pt idx="8">
                  <c:v>1.8264639999999999</c:v>
                </c:pt>
                <c:pt idx="9">
                  <c:v>3.2584110000000002</c:v>
                </c:pt>
                <c:pt idx="10">
                  <c:v>4.6956659999999992</c:v>
                </c:pt>
                <c:pt idx="11">
                  <c:v>4.9234360000000006</c:v>
                </c:pt>
              </c:numCache>
            </c:numRef>
          </c:val>
          <c:extLst>
            <c:ext xmlns:c16="http://schemas.microsoft.com/office/drawing/2014/chart" uri="{C3380CC4-5D6E-409C-BE32-E72D297353CC}">
              <c16:uniqueId val="{00000001-540C-4332-BEC4-2ACA99A4C3FB}"/>
            </c:ext>
          </c:extLst>
        </c:ser>
        <c:ser>
          <c:idx val="2"/>
          <c:order val="2"/>
          <c:tx>
            <c:strRef>
              <c:f>'8.5'!$A$12</c:f>
              <c:strCache>
                <c:ptCount val="1"/>
                <c:pt idx="0">
                  <c:v>Černé uhlí</c:v>
                </c:pt>
              </c:strCache>
            </c:strRef>
          </c:tx>
          <c:spPr>
            <a:solidFill>
              <a:srgbClr val="9198B0"/>
            </a:solidFill>
          </c:spPr>
          <c:invertIfNegative val="0"/>
          <c:val>
            <c:numRef>
              <c:f>'8.5'!$B$12:$M$12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0C-4332-BEC4-2ACA99A4C3FB}"/>
            </c:ext>
          </c:extLst>
        </c:ser>
        <c:ser>
          <c:idx val="3"/>
          <c:order val="3"/>
          <c:tx>
            <c:strRef>
              <c:f>'8.5'!$A$13</c:f>
              <c:strCache>
                <c:ptCount val="1"/>
                <c:pt idx="0">
                  <c:v>Elektrická energie</c:v>
                </c:pt>
              </c:strCache>
            </c:strRef>
          </c:tx>
          <c:spPr>
            <a:solidFill>
              <a:srgbClr val="C8CBD7"/>
            </a:solidFill>
          </c:spPr>
          <c:invertIfNegative val="0"/>
          <c:val>
            <c:numRef>
              <c:f>'8.5'!$B$13:$M$13</c:f>
              <c:numCache>
                <c:formatCode>#,##0.0</c:formatCode>
                <c:ptCount val="12"/>
                <c:pt idx="0">
                  <c:v>0</c:v>
                </c:pt>
                <c:pt idx="1">
                  <c:v>0</c:v>
                </c:pt>
                <c:pt idx="2">
                  <c:v>0</c:v>
                </c:pt>
                <c:pt idx="3">
                  <c:v>7.0000000000000001E-3</c:v>
                </c:pt>
                <c:pt idx="4">
                  <c:v>1.0999999999999999E-2</c:v>
                </c:pt>
                <c:pt idx="5">
                  <c:v>1.4E-2</c:v>
                </c:pt>
                <c:pt idx="6">
                  <c:v>1.6E-2</c:v>
                </c:pt>
                <c:pt idx="7">
                  <c:v>3.5999999999999997E-2</c:v>
                </c:pt>
                <c:pt idx="8">
                  <c:v>3.1E-2</c:v>
                </c:pt>
                <c:pt idx="9">
                  <c:v>0.45339999999999997</c:v>
                </c:pt>
                <c:pt idx="10">
                  <c:v>0.49925000000000003</c:v>
                </c:pt>
                <c:pt idx="11">
                  <c:v>0.49983</c:v>
                </c:pt>
              </c:numCache>
            </c:numRef>
          </c:val>
          <c:extLst>
            <c:ext xmlns:c16="http://schemas.microsoft.com/office/drawing/2014/chart" uri="{C3380CC4-5D6E-409C-BE32-E72D297353CC}">
              <c16:uniqueId val="{00000003-540C-4332-BEC4-2ACA99A4C3FB}"/>
            </c:ext>
          </c:extLst>
        </c:ser>
        <c:ser>
          <c:idx val="4"/>
          <c:order val="4"/>
          <c:tx>
            <c:strRef>
              <c:f>'8.5'!$A$14</c:f>
              <c:strCache>
                <c:ptCount val="1"/>
                <c:pt idx="0">
                  <c:v>Energie prostředí (tepelné čerpadlo)</c:v>
                </c:pt>
              </c:strCache>
            </c:strRef>
          </c:tx>
          <c:spPr>
            <a:solidFill>
              <a:srgbClr val="E02C1F"/>
            </a:solidFill>
          </c:spPr>
          <c:invertIfNegative val="0"/>
          <c:val>
            <c:numRef>
              <c:f>'8.5'!$B$14:$M$14</c:f>
              <c:numCache>
                <c:formatCode>#,##0.0</c:formatCode>
                <c:ptCount val="12"/>
                <c:pt idx="0">
                  <c:v>1.4999999999999999E-2</c:v>
                </c:pt>
                <c:pt idx="1">
                  <c:v>4.4700000000000004E-2</c:v>
                </c:pt>
                <c:pt idx="2">
                  <c:v>3.7499999999999999E-2</c:v>
                </c:pt>
                <c:pt idx="3">
                  <c:v>2.46E-2</c:v>
                </c:pt>
                <c:pt idx="4">
                  <c:v>2.58E-2</c:v>
                </c:pt>
                <c:pt idx="5">
                  <c:v>3.44E-2</c:v>
                </c:pt>
                <c:pt idx="6">
                  <c:v>3.5700000000000003E-2</c:v>
                </c:pt>
                <c:pt idx="7">
                  <c:v>3.4200000000000001E-2</c:v>
                </c:pt>
                <c:pt idx="8">
                  <c:v>5.1999999999999998E-2</c:v>
                </c:pt>
                <c:pt idx="9">
                  <c:v>8.1500000000000003E-2</c:v>
                </c:pt>
                <c:pt idx="10">
                  <c:v>5.5219999999999998E-2</c:v>
                </c:pt>
                <c:pt idx="11">
                  <c:v>2.7600000000000003E-2</c:v>
                </c:pt>
              </c:numCache>
            </c:numRef>
          </c:val>
          <c:extLst>
            <c:ext xmlns:c16="http://schemas.microsoft.com/office/drawing/2014/chart" uri="{C3380CC4-5D6E-409C-BE32-E72D297353CC}">
              <c16:uniqueId val="{00000004-540C-4332-BEC4-2ACA99A4C3FB}"/>
            </c:ext>
          </c:extLst>
        </c:ser>
        <c:ser>
          <c:idx val="5"/>
          <c:order val="5"/>
          <c:tx>
            <c:strRef>
              <c:f>'8.5'!$A$15</c:f>
              <c:strCache>
                <c:ptCount val="1"/>
                <c:pt idx="0">
                  <c:v>Energie Slunce (solární kolektor)</c:v>
                </c:pt>
              </c:strCache>
            </c:strRef>
          </c:tx>
          <c:spPr>
            <a:solidFill>
              <a:srgbClr val="E86158"/>
            </a:solidFill>
          </c:spPr>
          <c:invertIfNegative val="0"/>
          <c:val>
            <c:numRef>
              <c:f>'8.5'!$B$15:$M$15</c:f>
              <c:numCache>
                <c:formatCode>#,##0.0</c:formatCode>
                <c:ptCount val="12"/>
                <c:pt idx="0">
                  <c:v>3.8999999999999998E-3</c:v>
                </c:pt>
                <c:pt idx="1">
                  <c:v>5.1999999999999998E-3</c:v>
                </c:pt>
                <c:pt idx="2">
                  <c:v>1.1599999999999999E-2</c:v>
                </c:pt>
                <c:pt idx="3">
                  <c:v>1.6399999999999998E-2</c:v>
                </c:pt>
                <c:pt idx="4">
                  <c:v>2.0899999999999998E-2</c:v>
                </c:pt>
                <c:pt idx="5">
                  <c:v>2.2600000000000002E-2</c:v>
                </c:pt>
                <c:pt idx="6">
                  <c:v>2.3E-2</c:v>
                </c:pt>
                <c:pt idx="7">
                  <c:v>2.2100000000000002E-2</c:v>
                </c:pt>
                <c:pt idx="8">
                  <c:v>1.26E-2</c:v>
                </c:pt>
                <c:pt idx="9">
                  <c:v>8.6E-3</c:v>
                </c:pt>
                <c:pt idx="10">
                  <c:v>5.4000000000000003E-3</c:v>
                </c:pt>
                <c:pt idx="11">
                  <c:v>3.8999999999999998E-3</c:v>
                </c:pt>
              </c:numCache>
            </c:numRef>
          </c:val>
          <c:extLst>
            <c:ext xmlns:c16="http://schemas.microsoft.com/office/drawing/2014/chart" uri="{C3380CC4-5D6E-409C-BE32-E72D297353CC}">
              <c16:uniqueId val="{00000005-540C-4332-BEC4-2ACA99A4C3FB}"/>
            </c:ext>
          </c:extLst>
        </c:ser>
        <c:ser>
          <c:idx val="6"/>
          <c:order val="6"/>
          <c:tx>
            <c:strRef>
              <c:f>'8.5'!$A$16</c:f>
              <c:strCache>
                <c:ptCount val="1"/>
                <c:pt idx="0">
                  <c:v>Hnědé uhlí</c:v>
                </c:pt>
              </c:strCache>
            </c:strRef>
          </c:tx>
          <c:spPr>
            <a:solidFill>
              <a:srgbClr val="F0948F"/>
            </a:solidFill>
          </c:spPr>
          <c:invertIfNegative val="0"/>
          <c:val>
            <c:numRef>
              <c:f>'8.5'!$B$16:$M$16</c:f>
              <c:numCache>
                <c:formatCode>#,##0.0</c:formatCode>
                <c:ptCount val="12"/>
                <c:pt idx="0">
                  <c:v>40.752271999999998</c:v>
                </c:pt>
                <c:pt idx="1">
                  <c:v>27.472013999999998</c:v>
                </c:pt>
                <c:pt idx="2">
                  <c:v>25.536621</c:v>
                </c:pt>
                <c:pt idx="3">
                  <c:v>17.869454000000001</c:v>
                </c:pt>
                <c:pt idx="4">
                  <c:v>9.8716929999999987</c:v>
                </c:pt>
                <c:pt idx="5">
                  <c:v>0.50800000000000001</c:v>
                </c:pt>
                <c:pt idx="6">
                  <c:v>0.435</c:v>
                </c:pt>
                <c:pt idx="7">
                  <c:v>0.42299999999999999</c:v>
                </c:pt>
                <c:pt idx="8">
                  <c:v>0.79300000000000004</c:v>
                </c:pt>
                <c:pt idx="9">
                  <c:v>1.6339999999999999</c:v>
                </c:pt>
                <c:pt idx="10">
                  <c:v>28.031483999999999</c:v>
                </c:pt>
                <c:pt idx="11">
                  <c:v>37.726894999999999</c:v>
                </c:pt>
              </c:numCache>
            </c:numRef>
          </c:val>
          <c:extLst>
            <c:ext xmlns:c16="http://schemas.microsoft.com/office/drawing/2014/chart" uri="{C3380CC4-5D6E-409C-BE32-E72D297353CC}">
              <c16:uniqueId val="{00000006-540C-4332-BEC4-2ACA99A4C3FB}"/>
            </c:ext>
          </c:extLst>
        </c:ser>
        <c:ser>
          <c:idx val="7"/>
          <c:order val="7"/>
          <c:tx>
            <c:strRef>
              <c:f>'8.5'!$A$17</c:f>
              <c:strCache>
                <c:ptCount val="1"/>
                <c:pt idx="0">
                  <c:v>Jaderné palivo</c:v>
                </c:pt>
              </c:strCache>
            </c:strRef>
          </c:tx>
          <c:spPr>
            <a:solidFill>
              <a:srgbClr val="F7C9C7"/>
            </a:solidFill>
          </c:spPr>
          <c:invertIfNegative val="0"/>
          <c:val>
            <c:numRef>
              <c:f>'8.5'!$B$17:$M$17</c:f>
              <c:numCache>
                <c:formatCode>#,##0.0</c:formatCode>
                <c:ptCount val="12"/>
                <c:pt idx="0">
                  <c:v>6.5027100000000004</c:v>
                </c:pt>
                <c:pt idx="1">
                  <c:v>5.5859300000000003</c:v>
                </c:pt>
                <c:pt idx="2">
                  <c:v>4.9457299999999993</c:v>
                </c:pt>
                <c:pt idx="3">
                  <c:v>3.5469499999999998</c:v>
                </c:pt>
                <c:pt idx="4">
                  <c:v>1.5819000000000001</c:v>
                </c:pt>
                <c:pt idx="5">
                  <c:v>1.0318800000000001</c:v>
                </c:pt>
                <c:pt idx="6">
                  <c:v>1.0311600000000001</c:v>
                </c:pt>
                <c:pt idx="7">
                  <c:v>1.0316400000000001</c:v>
                </c:pt>
                <c:pt idx="8">
                  <c:v>1.3091400000000002</c:v>
                </c:pt>
                <c:pt idx="9">
                  <c:v>3.2745000000000002</c:v>
                </c:pt>
                <c:pt idx="10">
                  <c:v>4.9988799999999998</c:v>
                </c:pt>
                <c:pt idx="11">
                  <c:v>5.9068300000000002</c:v>
                </c:pt>
              </c:numCache>
            </c:numRef>
          </c:val>
          <c:extLst>
            <c:ext xmlns:c16="http://schemas.microsoft.com/office/drawing/2014/chart" uri="{C3380CC4-5D6E-409C-BE32-E72D297353CC}">
              <c16:uniqueId val="{00000007-540C-4332-BEC4-2ACA99A4C3FB}"/>
            </c:ext>
          </c:extLst>
        </c:ser>
        <c:ser>
          <c:idx val="8"/>
          <c:order val="8"/>
          <c:tx>
            <c:strRef>
              <c:f>'8.5'!$A$18</c:f>
              <c:strCache>
                <c:ptCount val="1"/>
                <c:pt idx="0">
                  <c:v>Koks</c:v>
                </c:pt>
              </c:strCache>
            </c:strRef>
          </c:tx>
          <c:spPr>
            <a:solidFill>
              <a:srgbClr val="262626"/>
            </a:solidFill>
          </c:spPr>
          <c:invertIfNegative val="0"/>
          <c:val>
            <c:numRef>
              <c:f>'8.5'!$B$18:$M$18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40C-4332-BEC4-2ACA99A4C3FB}"/>
            </c:ext>
          </c:extLst>
        </c:ser>
        <c:ser>
          <c:idx val="9"/>
          <c:order val="9"/>
          <c:tx>
            <c:strRef>
              <c:f>'8.5'!$A$19</c:f>
              <c:strCache>
                <c:ptCount val="1"/>
                <c:pt idx="0">
                  <c:v>Odpadní teplo</c:v>
                </c:pt>
              </c:strCache>
            </c:strRef>
          </c:tx>
          <c:spPr>
            <a:solidFill>
              <a:srgbClr val="646363"/>
            </a:solidFill>
          </c:spPr>
          <c:invertIfNegative val="0"/>
          <c:val>
            <c:numRef>
              <c:f>'8.5'!$B$19:$M$19</c:f>
              <c:numCache>
                <c:formatCode>#,##0.0</c:formatCode>
                <c:ptCount val="12"/>
                <c:pt idx="0">
                  <c:v>1.4998710000000002</c:v>
                </c:pt>
                <c:pt idx="1">
                  <c:v>1.988853</c:v>
                </c:pt>
                <c:pt idx="2">
                  <c:v>1.8523479999999999</c:v>
                </c:pt>
                <c:pt idx="3">
                  <c:v>1.6113459999999999</c:v>
                </c:pt>
                <c:pt idx="4">
                  <c:v>1.541201</c:v>
                </c:pt>
                <c:pt idx="5">
                  <c:v>2.0112670000000001</c:v>
                </c:pt>
                <c:pt idx="6">
                  <c:v>0.71989800000000004</c:v>
                </c:pt>
                <c:pt idx="7">
                  <c:v>2.1831899999999997</c:v>
                </c:pt>
                <c:pt idx="8">
                  <c:v>1.892644</c:v>
                </c:pt>
                <c:pt idx="9">
                  <c:v>2.1489229999999999</c:v>
                </c:pt>
                <c:pt idx="10">
                  <c:v>0.97348800000000002</c:v>
                </c:pt>
                <c:pt idx="11">
                  <c:v>1.412445</c:v>
                </c:pt>
              </c:numCache>
            </c:numRef>
          </c:val>
          <c:extLst>
            <c:ext xmlns:c16="http://schemas.microsoft.com/office/drawing/2014/chart" uri="{C3380CC4-5D6E-409C-BE32-E72D297353CC}">
              <c16:uniqueId val="{00000009-540C-4332-BEC4-2ACA99A4C3FB}"/>
            </c:ext>
          </c:extLst>
        </c:ser>
        <c:ser>
          <c:idx val="10"/>
          <c:order val="10"/>
          <c:tx>
            <c:strRef>
              <c:f>'8.5'!$A$20</c:f>
              <c:strCache>
                <c:ptCount val="1"/>
                <c:pt idx="0">
                  <c:v>Ostatní kapalná paliva</c:v>
                </c:pt>
              </c:strCache>
            </c:strRef>
          </c:tx>
          <c:spPr>
            <a:solidFill>
              <a:srgbClr val="9D9D9C"/>
            </a:solidFill>
          </c:spPr>
          <c:invertIfNegative val="0"/>
          <c:val>
            <c:numRef>
              <c:f>'8.5'!$B$20:$M$20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540C-4332-BEC4-2ACA99A4C3FB}"/>
            </c:ext>
          </c:extLst>
        </c:ser>
        <c:ser>
          <c:idx val="11"/>
          <c:order val="11"/>
          <c:tx>
            <c:strRef>
              <c:f>'8.5'!$A$21</c:f>
              <c:strCache>
                <c:ptCount val="1"/>
                <c:pt idx="0">
                  <c:v>Ostatní pevná paliva</c:v>
                </c:pt>
              </c:strCache>
            </c:strRef>
          </c:tx>
          <c:spPr>
            <a:solidFill>
              <a:srgbClr val="D0D0D0"/>
            </a:solidFill>
          </c:spPr>
          <c:invertIfNegative val="0"/>
          <c:val>
            <c:numRef>
              <c:f>'8.5'!$B$21:$M$21</c:f>
              <c:numCache>
                <c:formatCode>#,##0.0</c:formatCode>
                <c:ptCount val="12"/>
                <c:pt idx="0">
                  <c:v>0.96366700000000005</c:v>
                </c:pt>
                <c:pt idx="1">
                  <c:v>0.88908500000000001</c:v>
                </c:pt>
                <c:pt idx="2">
                  <c:v>0.88085900000000006</c:v>
                </c:pt>
                <c:pt idx="3">
                  <c:v>0.76936699999999991</c:v>
                </c:pt>
                <c:pt idx="4">
                  <c:v>0.68213499999999994</c:v>
                </c:pt>
                <c:pt idx="5">
                  <c:v>0.62950600000000001</c:v>
                </c:pt>
                <c:pt idx="6">
                  <c:v>9.4968999999999998E-2</c:v>
                </c:pt>
                <c:pt idx="7">
                  <c:v>0.32699299999999998</c:v>
                </c:pt>
                <c:pt idx="8">
                  <c:v>0.70570699999999997</c:v>
                </c:pt>
                <c:pt idx="9">
                  <c:v>1.184606</c:v>
                </c:pt>
                <c:pt idx="10">
                  <c:v>0.75855700000000004</c:v>
                </c:pt>
                <c:pt idx="11">
                  <c:v>0.88258900000000007</c:v>
                </c:pt>
              </c:numCache>
            </c:numRef>
          </c:val>
          <c:extLst>
            <c:ext xmlns:c16="http://schemas.microsoft.com/office/drawing/2014/chart" uri="{C3380CC4-5D6E-409C-BE32-E72D297353CC}">
              <c16:uniqueId val="{0000000B-540C-4332-BEC4-2ACA99A4C3FB}"/>
            </c:ext>
          </c:extLst>
        </c:ser>
        <c:ser>
          <c:idx val="12"/>
          <c:order val="12"/>
          <c:tx>
            <c:strRef>
              <c:f>'8.5'!$A$22</c:f>
              <c:strCache>
                <c:ptCount val="1"/>
                <c:pt idx="0">
                  <c:v>Ostatní plyny</c:v>
                </c:pt>
              </c:strCache>
            </c:strRef>
          </c:tx>
          <c:spPr>
            <a:pattFill prst="ltUpDiag">
              <a:fgClr>
                <a:srgbClr val="23315F"/>
              </a:fgClr>
              <a:bgClr>
                <a:sysClr val="window" lastClr="FFFFFF"/>
              </a:bgClr>
            </a:pattFill>
          </c:spPr>
          <c:invertIfNegative val="0"/>
          <c:val>
            <c:numRef>
              <c:f>'8.5'!$B$22:$M$22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540C-4332-BEC4-2ACA99A4C3FB}"/>
            </c:ext>
          </c:extLst>
        </c:ser>
        <c:ser>
          <c:idx val="13"/>
          <c:order val="13"/>
          <c:tx>
            <c:strRef>
              <c:f>'8.5'!$A$23</c:f>
              <c:strCache>
                <c:ptCount val="1"/>
                <c:pt idx="0">
                  <c:v>Ostatní</c:v>
                </c:pt>
              </c:strCache>
            </c:strRef>
          </c:tx>
          <c:spPr>
            <a:pattFill prst="ltUpDiag">
              <a:fgClr>
                <a:srgbClr val="E02C1F"/>
              </a:fgClr>
              <a:bgClr>
                <a:sysClr val="window" lastClr="FFFFFF"/>
              </a:bgClr>
            </a:pattFill>
          </c:spPr>
          <c:invertIfNegative val="0"/>
          <c:val>
            <c:numRef>
              <c:f>'8.5'!$B$23:$M$23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540C-4332-BEC4-2ACA99A4C3FB}"/>
            </c:ext>
          </c:extLst>
        </c:ser>
        <c:ser>
          <c:idx val="14"/>
          <c:order val="14"/>
          <c:tx>
            <c:strRef>
              <c:f>'8.5'!$A$24</c:f>
              <c:strCache>
                <c:ptCount val="1"/>
                <c:pt idx="0">
                  <c:v>Topné oleje</c:v>
                </c:pt>
              </c:strCache>
            </c:strRef>
          </c:tx>
          <c:spPr>
            <a:pattFill prst="ltUpDiag">
              <a:fgClr>
                <a:srgbClr val="5A6588"/>
              </a:fgClr>
              <a:bgClr>
                <a:sysClr val="window" lastClr="FFFFFF"/>
              </a:bgClr>
            </a:pattFill>
          </c:spPr>
          <c:invertIfNegative val="0"/>
          <c:val>
            <c:numRef>
              <c:f>'8.5'!$B$24:$M$24</c:f>
              <c:numCache>
                <c:formatCode>#,##0.0</c:formatCode>
                <c:ptCount val="12"/>
                <c:pt idx="0">
                  <c:v>2.9000000000000001E-2</c:v>
                </c:pt>
                <c:pt idx="1">
                  <c:v>2.5000000000000001E-2</c:v>
                </c:pt>
                <c:pt idx="2">
                  <c:v>1.2999999999999999E-2</c:v>
                </c:pt>
                <c:pt idx="3">
                  <c:v>1.2999999999999999E-2</c:v>
                </c:pt>
                <c:pt idx="4">
                  <c:v>6.0000000000000001E-3</c:v>
                </c:pt>
                <c:pt idx="5">
                  <c:v>0</c:v>
                </c:pt>
                <c:pt idx="6">
                  <c:v>0</c:v>
                </c:pt>
                <c:pt idx="7">
                  <c:v>0</c:v>
                </c:pt>
                <c:pt idx="8">
                  <c:v>2E-3</c:v>
                </c:pt>
                <c:pt idx="9">
                  <c:v>1.7000000000000001E-2</c:v>
                </c:pt>
                <c:pt idx="10">
                  <c:v>2.5000000000000001E-2</c:v>
                </c:pt>
                <c:pt idx="11">
                  <c:v>3.2000000000000001E-2</c:v>
                </c:pt>
              </c:numCache>
            </c:numRef>
          </c:val>
          <c:extLst>
            <c:ext xmlns:c16="http://schemas.microsoft.com/office/drawing/2014/chart" uri="{C3380CC4-5D6E-409C-BE32-E72D297353CC}">
              <c16:uniqueId val="{0000000E-540C-4332-BEC4-2ACA99A4C3FB}"/>
            </c:ext>
          </c:extLst>
        </c:ser>
        <c:ser>
          <c:idx val="15"/>
          <c:order val="15"/>
          <c:tx>
            <c:strRef>
              <c:f>'8.5'!$A$25</c:f>
              <c:strCache>
                <c:ptCount val="1"/>
                <c:pt idx="0">
                  <c:v>Zemní plyn</c:v>
                </c:pt>
              </c:strCache>
            </c:strRef>
          </c:tx>
          <c:spPr>
            <a:pattFill prst="ltUpDiag">
              <a:fgClr>
                <a:srgbClr val="E86158"/>
              </a:fgClr>
              <a:bgClr>
                <a:sysClr val="window" lastClr="FFFFFF"/>
              </a:bgClr>
            </a:pattFill>
          </c:spPr>
          <c:invertIfNegative val="0"/>
          <c:val>
            <c:numRef>
              <c:f>'8.5'!$B$25:$M$25</c:f>
              <c:numCache>
                <c:formatCode>#,##0.0</c:formatCode>
                <c:ptCount val="12"/>
                <c:pt idx="0">
                  <c:v>89.691853999999992</c:v>
                </c:pt>
                <c:pt idx="1">
                  <c:v>64.078269999999989</c:v>
                </c:pt>
                <c:pt idx="2">
                  <c:v>63.545953999999995</c:v>
                </c:pt>
                <c:pt idx="3">
                  <c:v>38.500699999999995</c:v>
                </c:pt>
                <c:pt idx="4">
                  <c:v>20.667340999999997</c:v>
                </c:pt>
                <c:pt idx="5">
                  <c:v>20.590585999999995</c:v>
                </c:pt>
                <c:pt idx="6">
                  <c:v>20.456079999999993</c:v>
                </c:pt>
                <c:pt idx="7">
                  <c:v>18.816329000000003</c:v>
                </c:pt>
                <c:pt idx="8">
                  <c:v>30.103463000000001</c:v>
                </c:pt>
                <c:pt idx="9">
                  <c:v>60.967462999999981</c:v>
                </c:pt>
                <c:pt idx="10">
                  <c:v>70.136577000000003</c:v>
                </c:pt>
                <c:pt idx="11">
                  <c:v>76.57147700000003</c:v>
                </c:pt>
              </c:numCache>
            </c:numRef>
          </c:val>
          <c:extLst>
            <c:ext xmlns:c16="http://schemas.microsoft.com/office/drawing/2014/chart" uri="{C3380CC4-5D6E-409C-BE32-E72D297353CC}">
              <c16:uniqueId val="{0000000F-540C-4332-BEC4-2ACA99A4C3FB}"/>
            </c:ext>
          </c:extLst>
        </c:ser>
        <c:dLbls>
          <c:showLegendKey val="0"/>
          <c:showVal val="0"/>
          <c:showCatName val="0"/>
          <c:showSerName val="0"/>
          <c:showPercent val="0"/>
          <c:showBubbleSize val="0"/>
        </c:dLbls>
        <c:gapWidth val="50"/>
        <c:overlap val="100"/>
        <c:axId val="286905088"/>
        <c:axId val="286906624"/>
      </c:barChart>
      <c:catAx>
        <c:axId val="286905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06624"/>
        <c:crosses val="autoZero"/>
        <c:auto val="1"/>
        <c:lblAlgn val="ctr"/>
        <c:lblOffset val="100"/>
        <c:noMultiLvlLbl val="0"/>
      </c:catAx>
      <c:valAx>
        <c:axId val="286906624"/>
        <c:scaling>
          <c:orientation val="minMax"/>
          <c:max val="2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05088"/>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13EF-4B87-8848-FCF0A19B1B2C}"/>
              </c:ext>
            </c:extLst>
          </c:dPt>
          <c:dPt>
            <c:idx val="1"/>
            <c:bubble3D val="0"/>
            <c:spPr>
              <a:solidFill>
                <a:schemeClr val="accent2"/>
              </a:solidFill>
            </c:spPr>
            <c:extLst>
              <c:ext xmlns:c16="http://schemas.microsoft.com/office/drawing/2014/chart" uri="{C3380CC4-5D6E-409C-BE32-E72D297353CC}">
                <c16:uniqueId val="{00000002-13EF-4B87-8848-FCF0A19B1B2C}"/>
              </c:ext>
            </c:extLst>
          </c:dPt>
          <c:dPt>
            <c:idx val="2"/>
            <c:bubble3D val="0"/>
            <c:spPr>
              <a:solidFill>
                <a:schemeClr val="accent3"/>
              </a:solidFill>
            </c:spPr>
            <c:extLst>
              <c:ext xmlns:c16="http://schemas.microsoft.com/office/drawing/2014/chart" uri="{C3380CC4-5D6E-409C-BE32-E72D297353CC}">
                <c16:uniqueId val="{00000003-13EF-4B87-8848-FCF0A19B1B2C}"/>
              </c:ext>
            </c:extLst>
          </c:dPt>
          <c:dPt>
            <c:idx val="3"/>
            <c:bubble3D val="0"/>
            <c:spPr>
              <a:solidFill>
                <a:schemeClr val="accent4"/>
              </a:solidFill>
            </c:spPr>
            <c:extLst>
              <c:ext xmlns:c16="http://schemas.microsoft.com/office/drawing/2014/chart" uri="{C3380CC4-5D6E-409C-BE32-E72D297353CC}">
                <c16:uniqueId val="{00000004-13EF-4B87-8848-FCF0A19B1B2C}"/>
              </c:ext>
            </c:extLst>
          </c:dPt>
          <c:dPt>
            <c:idx val="4"/>
            <c:bubble3D val="0"/>
            <c:spPr>
              <a:solidFill>
                <a:schemeClr val="accent5"/>
              </a:solidFill>
            </c:spPr>
            <c:extLst>
              <c:ext xmlns:c16="http://schemas.microsoft.com/office/drawing/2014/chart" uri="{C3380CC4-5D6E-409C-BE32-E72D297353CC}">
                <c16:uniqueId val="{00000005-13EF-4B87-8848-FCF0A19B1B2C}"/>
              </c:ext>
            </c:extLst>
          </c:dPt>
          <c:dPt>
            <c:idx val="5"/>
            <c:bubble3D val="0"/>
            <c:spPr>
              <a:solidFill>
                <a:schemeClr val="accent6"/>
              </a:solidFill>
            </c:spPr>
            <c:extLst>
              <c:ext xmlns:c16="http://schemas.microsoft.com/office/drawing/2014/chart" uri="{C3380CC4-5D6E-409C-BE32-E72D297353CC}">
                <c16:uniqueId val="{00000006-13EF-4B87-8848-FCF0A19B1B2C}"/>
              </c:ext>
            </c:extLst>
          </c:dPt>
          <c:dPt>
            <c:idx val="6"/>
            <c:bubble3D val="0"/>
            <c:spPr>
              <a:solidFill>
                <a:srgbClr val="F0948F"/>
              </a:solidFill>
            </c:spPr>
            <c:extLst>
              <c:ext xmlns:c16="http://schemas.microsoft.com/office/drawing/2014/chart" uri="{C3380CC4-5D6E-409C-BE32-E72D297353CC}">
                <c16:uniqueId val="{00000007-13EF-4B87-8848-FCF0A19B1B2C}"/>
              </c:ext>
            </c:extLst>
          </c:dPt>
          <c:dPt>
            <c:idx val="7"/>
            <c:bubble3D val="0"/>
            <c:spPr>
              <a:solidFill>
                <a:srgbClr val="F7C9C7"/>
              </a:solidFill>
            </c:spPr>
            <c:extLst>
              <c:ext xmlns:c16="http://schemas.microsoft.com/office/drawing/2014/chart" uri="{C3380CC4-5D6E-409C-BE32-E72D297353CC}">
                <c16:uniqueId val="{00000000-0875-4A16-9BC1-0D39CE297F06}"/>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01-0875-4A16-9BC1-0D39CE297F06}"/>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54E-4B39-8912-AE424469FAD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54E-4B39-8912-AE424469FAD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54E-4B39-8912-AE424469FAD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54E-4B39-8912-AE424469FAD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54E-4B39-8912-AE424469FAD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54E-4B39-8912-AE424469FAD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54E-4B39-8912-AE424469FAD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54E-4B39-8912-AE424469FAD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54E-4B39-8912-AE424469FAD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54E-4B39-8912-AE424469FAD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54E-4B39-8912-AE424469FAD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54E-4B39-8912-AE424469FAD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54E-4B39-8912-AE424469FAD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54E-4B39-8912-AE424469FAD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54E-4B39-8912-AE424469FAD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54E-4B39-8912-AE424469FAD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7.410497524529088E-3"/>
          <c:y val="0"/>
        </c:manualLayout>
      </c:layout>
      <c:overlay val="0"/>
    </c:title>
    <c:autoTitleDeleted val="0"/>
    <c:plotArea>
      <c:layout>
        <c:manualLayout>
          <c:layoutTarget val="inner"/>
          <c:xMode val="edge"/>
          <c:yMode val="edge"/>
          <c:x val="7.1198914290335355E-2"/>
          <c:y val="0.2563473655888982"/>
          <c:w val="0.61241682696674693"/>
          <c:h val="0.52485249630145092"/>
        </c:manualLayout>
      </c:layout>
      <c:barChart>
        <c:barDir val="col"/>
        <c:grouping val="stacked"/>
        <c:varyColors val="0"/>
        <c:ser>
          <c:idx val="0"/>
          <c:order val="0"/>
          <c:tx>
            <c:strRef>
              <c:f>'8.6'!$A$28</c:f>
              <c:strCache>
                <c:ptCount val="1"/>
                <c:pt idx="0">
                  <c:v>Průmysl</c:v>
                </c:pt>
              </c:strCache>
            </c:strRef>
          </c:tx>
          <c:invertIfNegative val="0"/>
          <c:val>
            <c:numRef>
              <c:f>'8.6'!$B$28:$M$28</c:f>
              <c:numCache>
                <c:formatCode>#,##0.0</c:formatCode>
                <c:ptCount val="12"/>
                <c:pt idx="0">
                  <c:v>73.710984999999994</c:v>
                </c:pt>
                <c:pt idx="1">
                  <c:v>65.110943000000006</c:v>
                </c:pt>
                <c:pt idx="2">
                  <c:v>63.291449</c:v>
                </c:pt>
                <c:pt idx="3">
                  <c:v>60.960286000000004</c:v>
                </c:pt>
                <c:pt idx="4">
                  <c:v>45.508822000000002</c:v>
                </c:pt>
                <c:pt idx="5">
                  <c:v>42.028133000000004</c:v>
                </c:pt>
                <c:pt idx="6">
                  <c:v>29.532087999999998</c:v>
                </c:pt>
                <c:pt idx="7">
                  <c:v>30.762128999999998</c:v>
                </c:pt>
                <c:pt idx="8">
                  <c:v>35.641383000000005</c:v>
                </c:pt>
                <c:pt idx="9">
                  <c:v>59.549724999999995</c:v>
                </c:pt>
                <c:pt idx="10">
                  <c:v>67.183488999999994</c:v>
                </c:pt>
                <c:pt idx="11">
                  <c:v>67.696011999999996</c:v>
                </c:pt>
              </c:numCache>
            </c:numRef>
          </c:val>
          <c:extLst>
            <c:ext xmlns:c16="http://schemas.microsoft.com/office/drawing/2014/chart" uri="{C3380CC4-5D6E-409C-BE32-E72D297353CC}">
              <c16:uniqueId val="{00000000-4BC6-434E-9A23-488B9CF28F3E}"/>
            </c:ext>
          </c:extLst>
        </c:ser>
        <c:ser>
          <c:idx val="1"/>
          <c:order val="1"/>
          <c:tx>
            <c:strRef>
              <c:f>'8.6'!$A$29</c:f>
              <c:strCache>
                <c:ptCount val="1"/>
                <c:pt idx="0">
                  <c:v>Energetika</c:v>
                </c:pt>
              </c:strCache>
            </c:strRef>
          </c:tx>
          <c:invertIfNegative val="0"/>
          <c:val>
            <c:numRef>
              <c:f>'8.6'!$B$29:$M$29</c:f>
              <c:numCache>
                <c:formatCode>#,##0.0</c:formatCode>
                <c:ptCount val="12"/>
                <c:pt idx="0">
                  <c:v>1.04854</c:v>
                </c:pt>
                <c:pt idx="1">
                  <c:v>0.66248000000000007</c:v>
                </c:pt>
                <c:pt idx="2">
                  <c:v>0.58970999999999996</c:v>
                </c:pt>
                <c:pt idx="3">
                  <c:v>0.64942</c:v>
                </c:pt>
                <c:pt idx="4">
                  <c:v>0.23637</c:v>
                </c:pt>
                <c:pt idx="5">
                  <c:v>0.12160999999999998</c:v>
                </c:pt>
                <c:pt idx="6">
                  <c:v>0.10267999999999999</c:v>
                </c:pt>
                <c:pt idx="7">
                  <c:v>7.6020000000000004E-2</c:v>
                </c:pt>
                <c:pt idx="8">
                  <c:v>0.21976000000000001</c:v>
                </c:pt>
                <c:pt idx="9">
                  <c:v>0.62978000000000001</c:v>
                </c:pt>
                <c:pt idx="10">
                  <c:v>0.82638999999999996</c:v>
                </c:pt>
                <c:pt idx="11">
                  <c:v>0.95128000000000013</c:v>
                </c:pt>
              </c:numCache>
            </c:numRef>
          </c:val>
          <c:extLst>
            <c:ext xmlns:c16="http://schemas.microsoft.com/office/drawing/2014/chart" uri="{C3380CC4-5D6E-409C-BE32-E72D297353CC}">
              <c16:uniqueId val="{00000001-4BC6-434E-9A23-488B9CF28F3E}"/>
            </c:ext>
          </c:extLst>
        </c:ser>
        <c:ser>
          <c:idx val="2"/>
          <c:order val="2"/>
          <c:tx>
            <c:strRef>
              <c:f>'8.6'!$A$30</c:f>
              <c:strCache>
                <c:ptCount val="1"/>
                <c:pt idx="0">
                  <c:v>Doprava</c:v>
                </c:pt>
              </c:strCache>
            </c:strRef>
          </c:tx>
          <c:invertIfNegative val="0"/>
          <c:val>
            <c:numRef>
              <c:f>'8.6'!$B$30:$M$30</c:f>
              <c:numCache>
                <c:formatCode>#,##0.0</c:formatCode>
                <c:ptCount val="12"/>
                <c:pt idx="0">
                  <c:v>3.1295999999999999</c:v>
                </c:pt>
                <c:pt idx="1">
                  <c:v>2.0261</c:v>
                </c:pt>
                <c:pt idx="2">
                  <c:v>1.7610999999999999</c:v>
                </c:pt>
                <c:pt idx="3">
                  <c:v>1.1670999999999998</c:v>
                </c:pt>
                <c:pt idx="4">
                  <c:v>0.22059999999999999</c:v>
                </c:pt>
                <c:pt idx="5">
                  <c:v>5.4299999999999994E-2</c:v>
                </c:pt>
                <c:pt idx="6">
                  <c:v>2.1899999999999999E-2</c:v>
                </c:pt>
                <c:pt idx="7">
                  <c:v>1.89E-2</c:v>
                </c:pt>
                <c:pt idx="8">
                  <c:v>0.2515</c:v>
                </c:pt>
                <c:pt idx="9">
                  <c:v>1.1990000000000001</c:v>
                </c:pt>
                <c:pt idx="10">
                  <c:v>1.9852000000000001</c:v>
                </c:pt>
                <c:pt idx="11">
                  <c:v>2.9830999999999999</c:v>
                </c:pt>
              </c:numCache>
            </c:numRef>
          </c:val>
          <c:extLst>
            <c:ext xmlns:c16="http://schemas.microsoft.com/office/drawing/2014/chart" uri="{C3380CC4-5D6E-409C-BE32-E72D297353CC}">
              <c16:uniqueId val="{00000002-4BC6-434E-9A23-488B9CF28F3E}"/>
            </c:ext>
          </c:extLst>
        </c:ser>
        <c:ser>
          <c:idx val="3"/>
          <c:order val="3"/>
          <c:tx>
            <c:strRef>
              <c:f>'8.6'!$A$31</c:f>
              <c:strCache>
                <c:ptCount val="1"/>
                <c:pt idx="0">
                  <c:v>Stavebnictví</c:v>
                </c:pt>
              </c:strCache>
            </c:strRef>
          </c:tx>
          <c:invertIfNegative val="0"/>
          <c:val>
            <c:numRef>
              <c:f>'8.6'!$B$31:$M$31</c:f>
              <c:numCache>
                <c:formatCode>#,##0.0</c:formatCode>
                <c:ptCount val="12"/>
                <c:pt idx="0">
                  <c:v>1.262</c:v>
                </c:pt>
                <c:pt idx="1">
                  <c:v>0.88100000000000001</c:v>
                </c:pt>
                <c:pt idx="2">
                  <c:v>0.74</c:v>
                </c:pt>
                <c:pt idx="3">
                  <c:v>0.45400000000000001</c:v>
                </c:pt>
                <c:pt idx="4">
                  <c:v>0.155</c:v>
                </c:pt>
                <c:pt idx="5">
                  <c:v>5.7000000000000002E-2</c:v>
                </c:pt>
                <c:pt idx="6">
                  <c:v>3.5999999999999997E-2</c:v>
                </c:pt>
                <c:pt idx="7">
                  <c:v>4.1000000000000002E-2</c:v>
                </c:pt>
                <c:pt idx="8">
                  <c:v>9.7000000000000003E-2</c:v>
                </c:pt>
                <c:pt idx="9">
                  <c:v>0.32900000000000001</c:v>
                </c:pt>
                <c:pt idx="10">
                  <c:v>0.69199999999999995</c:v>
                </c:pt>
                <c:pt idx="11">
                  <c:v>1.3560000000000001</c:v>
                </c:pt>
              </c:numCache>
            </c:numRef>
          </c:val>
          <c:extLst>
            <c:ext xmlns:c16="http://schemas.microsoft.com/office/drawing/2014/chart" uri="{C3380CC4-5D6E-409C-BE32-E72D297353CC}">
              <c16:uniqueId val="{00000003-4BC6-434E-9A23-488B9CF28F3E}"/>
            </c:ext>
          </c:extLst>
        </c:ser>
        <c:ser>
          <c:idx val="4"/>
          <c:order val="4"/>
          <c:tx>
            <c:strRef>
              <c:f>'8.6'!$A$32</c:f>
              <c:strCache>
                <c:ptCount val="1"/>
                <c:pt idx="0">
                  <c:v>Zemědělství a lesnictví</c:v>
                </c:pt>
              </c:strCache>
            </c:strRef>
          </c:tx>
          <c:invertIfNegative val="0"/>
          <c:val>
            <c:numRef>
              <c:f>'8.6'!$B$32:$M$32</c:f>
              <c:numCache>
                <c:formatCode>#,##0.0</c:formatCode>
                <c:ptCount val="12"/>
                <c:pt idx="0">
                  <c:v>0.184</c:v>
                </c:pt>
                <c:pt idx="1">
                  <c:v>0.13400000000000001</c:v>
                </c:pt>
                <c:pt idx="2">
                  <c:v>0.121</c:v>
                </c:pt>
                <c:pt idx="3">
                  <c:v>8.5999999999999993E-2</c:v>
                </c:pt>
                <c:pt idx="4">
                  <c:v>4.4999999999999998E-2</c:v>
                </c:pt>
                <c:pt idx="5">
                  <c:v>3.4000000000000002E-2</c:v>
                </c:pt>
                <c:pt idx="6">
                  <c:v>2.1999999999999999E-2</c:v>
                </c:pt>
                <c:pt idx="7">
                  <c:v>6.0000000000000001E-3</c:v>
                </c:pt>
                <c:pt idx="8">
                  <c:v>2.3E-2</c:v>
                </c:pt>
                <c:pt idx="9">
                  <c:v>5.6000000000000001E-2</c:v>
                </c:pt>
                <c:pt idx="10">
                  <c:v>1.9E-2</c:v>
                </c:pt>
                <c:pt idx="11">
                  <c:v>0.26400000000000001</c:v>
                </c:pt>
              </c:numCache>
            </c:numRef>
          </c:val>
          <c:extLst>
            <c:ext xmlns:c16="http://schemas.microsoft.com/office/drawing/2014/chart" uri="{C3380CC4-5D6E-409C-BE32-E72D297353CC}">
              <c16:uniqueId val="{00000004-4BC6-434E-9A23-488B9CF28F3E}"/>
            </c:ext>
          </c:extLst>
        </c:ser>
        <c:ser>
          <c:idx val="5"/>
          <c:order val="5"/>
          <c:tx>
            <c:strRef>
              <c:f>'8.6'!$A$33</c:f>
              <c:strCache>
                <c:ptCount val="1"/>
                <c:pt idx="0">
                  <c:v>Domácnosti</c:v>
                </c:pt>
              </c:strCache>
            </c:strRef>
          </c:tx>
          <c:spPr>
            <a:solidFill>
              <a:schemeClr val="accent6"/>
            </a:solidFill>
          </c:spPr>
          <c:invertIfNegative val="0"/>
          <c:val>
            <c:numRef>
              <c:f>'8.6'!$B$33:$M$33</c:f>
              <c:numCache>
                <c:formatCode>#,##0.0</c:formatCode>
                <c:ptCount val="12"/>
                <c:pt idx="0">
                  <c:v>238.54772799999998</c:v>
                </c:pt>
                <c:pt idx="1">
                  <c:v>161.36770000000001</c:v>
                </c:pt>
                <c:pt idx="2">
                  <c:v>135.69893999999996</c:v>
                </c:pt>
                <c:pt idx="3">
                  <c:v>94.793510000000012</c:v>
                </c:pt>
                <c:pt idx="4">
                  <c:v>41.427209999999995</c:v>
                </c:pt>
                <c:pt idx="5">
                  <c:v>32.24136</c:v>
                </c:pt>
                <c:pt idx="6">
                  <c:v>28.897393000000001</c:v>
                </c:pt>
                <c:pt idx="7">
                  <c:v>28.921210000000002</c:v>
                </c:pt>
                <c:pt idx="8">
                  <c:v>52.497219999999999</c:v>
                </c:pt>
                <c:pt idx="9">
                  <c:v>111.60818300000004</c:v>
                </c:pt>
                <c:pt idx="10">
                  <c:v>183.98017400000001</c:v>
                </c:pt>
                <c:pt idx="11">
                  <c:v>225.536068</c:v>
                </c:pt>
              </c:numCache>
            </c:numRef>
          </c:val>
          <c:extLst>
            <c:ext xmlns:c16="http://schemas.microsoft.com/office/drawing/2014/chart" uri="{C3380CC4-5D6E-409C-BE32-E72D297353CC}">
              <c16:uniqueId val="{00000005-4BC6-434E-9A23-488B9CF28F3E}"/>
            </c:ext>
          </c:extLst>
        </c:ser>
        <c:ser>
          <c:idx val="6"/>
          <c:order val="6"/>
          <c:tx>
            <c:strRef>
              <c:f>'8.6'!$A$34</c:f>
              <c:strCache>
                <c:ptCount val="1"/>
                <c:pt idx="0">
                  <c:v>Obchod, služby, školství, zdravotnictví</c:v>
                </c:pt>
              </c:strCache>
            </c:strRef>
          </c:tx>
          <c:spPr>
            <a:solidFill>
              <a:srgbClr val="F0948F"/>
            </a:solidFill>
          </c:spPr>
          <c:invertIfNegative val="0"/>
          <c:val>
            <c:numRef>
              <c:f>'8.6'!$B$34:$M$34</c:f>
              <c:numCache>
                <c:formatCode>#,##0.0</c:formatCode>
                <c:ptCount val="12"/>
                <c:pt idx="0">
                  <c:v>168.88666999999998</c:v>
                </c:pt>
                <c:pt idx="1">
                  <c:v>114.666494</c:v>
                </c:pt>
                <c:pt idx="2">
                  <c:v>97.054155999999978</c:v>
                </c:pt>
                <c:pt idx="3">
                  <c:v>67.830356000000009</c:v>
                </c:pt>
                <c:pt idx="4">
                  <c:v>27.634412000000001</c:v>
                </c:pt>
                <c:pt idx="5">
                  <c:v>20.313971000000002</c:v>
                </c:pt>
                <c:pt idx="6">
                  <c:v>17.292250000000003</c:v>
                </c:pt>
                <c:pt idx="7">
                  <c:v>16.650137999999998</c:v>
                </c:pt>
                <c:pt idx="8">
                  <c:v>34.201387999999994</c:v>
                </c:pt>
                <c:pt idx="9">
                  <c:v>76.689372999999989</c:v>
                </c:pt>
                <c:pt idx="10">
                  <c:v>119.955547</c:v>
                </c:pt>
                <c:pt idx="11">
                  <c:v>154.69626699999998</c:v>
                </c:pt>
              </c:numCache>
            </c:numRef>
          </c:val>
          <c:extLst>
            <c:ext xmlns:c16="http://schemas.microsoft.com/office/drawing/2014/chart" uri="{C3380CC4-5D6E-409C-BE32-E72D297353CC}">
              <c16:uniqueId val="{00000006-4BC6-434E-9A23-488B9CF28F3E}"/>
            </c:ext>
          </c:extLst>
        </c:ser>
        <c:ser>
          <c:idx val="7"/>
          <c:order val="7"/>
          <c:tx>
            <c:strRef>
              <c:f>'8.6'!$A$35</c:f>
              <c:strCache>
                <c:ptCount val="1"/>
                <c:pt idx="0">
                  <c:v>Ostatní</c:v>
                </c:pt>
              </c:strCache>
            </c:strRef>
          </c:tx>
          <c:spPr>
            <a:solidFill>
              <a:srgbClr val="F7C9C7"/>
            </a:solidFill>
          </c:spPr>
          <c:invertIfNegative val="0"/>
          <c:val>
            <c:numRef>
              <c:f>'8.6'!$B$35:$M$35</c:f>
              <c:numCache>
                <c:formatCode>#,##0.0</c:formatCode>
                <c:ptCount val="12"/>
                <c:pt idx="0">
                  <c:v>6.5980909999999993</c:v>
                </c:pt>
                <c:pt idx="1">
                  <c:v>4.7909879999999996</c:v>
                </c:pt>
                <c:pt idx="2">
                  <c:v>4.307138000000001</c:v>
                </c:pt>
                <c:pt idx="3">
                  <c:v>3.5700919999999998</c:v>
                </c:pt>
                <c:pt idx="4">
                  <c:v>2.6150099999999998</c:v>
                </c:pt>
                <c:pt idx="5">
                  <c:v>2.4856950000000002</c:v>
                </c:pt>
                <c:pt idx="6">
                  <c:v>2.3430440000000003</c:v>
                </c:pt>
                <c:pt idx="7">
                  <c:v>2.09829</c:v>
                </c:pt>
                <c:pt idx="8">
                  <c:v>2.4992700000000001</c:v>
                </c:pt>
                <c:pt idx="9">
                  <c:v>3.33711</c:v>
                </c:pt>
                <c:pt idx="10">
                  <c:v>4.6204580000000002</c:v>
                </c:pt>
                <c:pt idx="11">
                  <c:v>5.0925540000000007</c:v>
                </c:pt>
              </c:numCache>
            </c:numRef>
          </c:val>
          <c:extLst>
            <c:ext xmlns:c16="http://schemas.microsoft.com/office/drawing/2014/chart" uri="{C3380CC4-5D6E-409C-BE32-E72D297353CC}">
              <c16:uniqueId val="{00000007-4BC6-434E-9A23-488B9CF28F3E}"/>
            </c:ext>
          </c:extLst>
        </c:ser>
        <c:dLbls>
          <c:showLegendKey val="0"/>
          <c:showVal val="0"/>
          <c:showCatName val="0"/>
          <c:showSerName val="0"/>
          <c:showPercent val="0"/>
          <c:showBubbleSize val="0"/>
        </c:dLbls>
        <c:gapWidth val="50"/>
        <c:overlap val="100"/>
        <c:axId val="286819840"/>
        <c:axId val="286821376"/>
      </c:barChart>
      <c:catAx>
        <c:axId val="286819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821376"/>
        <c:crosses val="autoZero"/>
        <c:auto val="1"/>
        <c:lblAlgn val="ctr"/>
        <c:lblOffset val="100"/>
        <c:noMultiLvlLbl val="0"/>
      </c:catAx>
      <c:valAx>
        <c:axId val="28682137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8198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3242588608863868"/>
        </c:manualLayout>
      </c:layout>
      <c:barChart>
        <c:barDir val="bar"/>
        <c:grouping val="clustered"/>
        <c:varyColors val="0"/>
        <c:ser>
          <c:idx val="0"/>
          <c:order val="0"/>
          <c:tx>
            <c:strRef>
              <c:f>'8.6'!$M$40</c:f>
              <c:strCache>
                <c:ptCount val="1"/>
                <c:pt idx="0">
                  <c:v>Instalovaný výkon</c:v>
                </c:pt>
              </c:strCache>
            </c:strRef>
          </c:tx>
          <c:invertIfNegative val="0"/>
          <c:val>
            <c:numRef>
              <c:f>'8.6'!$N$40</c:f>
              <c:numCache>
                <c:formatCode>0.0%</c:formatCode>
                <c:ptCount val="1"/>
                <c:pt idx="0">
                  <c:v>2.6049927961658722E-2</c:v>
                </c:pt>
              </c:numCache>
            </c:numRef>
          </c:val>
          <c:extLst>
            <c:ext xmlns:c16="http://schemas.microsoft.com/office/drawing/2014/chart" uri="{C3380CC4-5D6E-409C-BE32-E72D297353CC}">
              <c16:uniqueId val="{00000000-959C-46A4-A3E1-0DDC2617E363}"/>
            </c:ext>
          </c:extLst>
        </c:ser>
        <c:ser>
          <c:idx val="1"/>
          <c:order val="1"/>
          <c:tx>
            <c:strRef>
              <c:f>'8.6'!$M$41</c:f>
              <c:strCache>
                <c:ptCount val="1"/>
                <c:pt idx="0">
                  <c:v>Výroba tepla brutto</c:v>
                </c:pt>
              </c:strCache>
            </c:strRef>
          </c:tx>
          <c:invertIfNegative val="0"/>
          <c:val>
            <c:numRef>
              <c:f>'8.6'!$N$41</c:f>
              <c:numCache>
                <c:formatCode>0.0%</c:formatCode>
                <c:ptCount val="1"/>
                <c:pt idx="0">
                  <c:v>3.1440236288626529E-2</c:v>
                </c:pt>
              </c:numCache>
            </c:numRef>
          </c:val>
          <c:extLst>
            <c:ext xmlns:c16="http://schemas.microsoft.com/office/drawing/2014/chart" uri="{C3380CC4-5D6E-409C-BE32-E72D297353CC}">
              <c16:uniqueId val="{00000001-959C-46A4-A3E1-0DDC2617E363}"/>
            </c:ext>
          </c:extLst>
        </c:ser>
        <c:ser>
          <c:idx val="2"/>
          <c:order val="2"/>
          <c:tx>
            <c:strRef>
              <c:f>'8.6'!$M$42</c:f>
              <c:strCache>
                <c:ptCount val="1"/>
                <c:pt idx="0">
                  <c:v>Dodávky tepla</c:v>
                </c:pt>
              </c:strCache>
            </c:strRef>
          </c:tx>
          <c:invertIfNegative val="0"/>
          <c:val>
            <c:numRef>
              <c:f>'8.6'!$N$42</c:f>
              <c:numCache>
                <c:formatCode>0.0%</c:formatCode>
                <c:ptCount val="1"/>
                <c:pt idx="0">
                  <c:v>3.6148002588109816E-2</c:v>
                </c:pt>
              </c:numCache>
            </c:numRef>
          </c:val>
          <c:extLst>
            <c:ext xmlns:c16="http://schemas.microsoft.com/office/drawing/2014/chart" uri="{C3380CC4-5D6E-409C-BE32-E72D297353CC}">
              <c16:uniqueId val="{00000002-959C-46A4-A3E1-0DDC2617E363}"/>
            </c:ext>
          </c:extLst>
        </c:ser>
        <c:dLbls>
          <c:showLegendKey val="0"/>
          <c:showVal val="0"/>
          <c:showCatName val="0"/>
          <c:showSerName val="0"/>
          <c:showPercent val="0"/>
          <c:showBubbleSize val="0"/>
        </c:dLbls>
        <c:gapWidth val="150"/>
        <c:axId val="287458816"/>
        <c:axId val="287460352"/>
      </c:barChart>
      <c:catAx>
        <c:axId val="287458816"/>
        <c:scaling>
          <c:orientation val="maxMin"/>
        </c:scaling>
        <c:delete val="0"/>
        <c:axPos val="l"/>
        <c:numFmt formatCode="General" sourceLinked="1"/>
        <c:majorTickMark val="none"/>
        <c:minorTickMark val="none"/>
        <c:tickLblPos val="none"/>
        <c:crossAx val="287460352"/>
        <c:crosses val="autoZero"/>
        <c:auto val="1"/>
        <c:lblAlgn val="ctr"/>
        <c:lblOffset val="100"/>
        <c:noMultiLvlLbl val="0"/>
      </c:catAx>
      <c:valAx>
        <c:axId val="28746035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458816"/>
        <c:crosses val="max"/>
        <c:crossBetween val="between"/>
      </c:valAx>
    </c:plotArea>
    <c:legend>
      <c:legendPos val="b"/>
      <c:layout>
        <c:manualLayout>
          <c:xMode val="edge"/>
          <c:yMode val="edge"/>
          <c:x val="1.8539313020655025E-2"/>
          <c:y val="0.68388245586948682"/>
          <c:w val="0.5044555301922764"/>
          <c:h val="0.2991412347966307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5771851879898952E-3"/>
          <c:y val="1.6209679220659044E-2"/>
        </c:manualLayout>
      </c:layout>
      <c:overlay val="0"/>
    </c:title>
    <c:autoTitleDeleted val="0"/>
    <c:plotArea>
      <c:layout>
        <c:manualLayout>
          <c:layoutTarget val="inner"/>
          <c:xMode val="edge"/>
          <c:yMode val="edge"/>
          <c:x val="0.10110636278336668"/>
          <c:y val="0.23987094298870973"/>
          <c:w val="0.86087738356739951"/>
          <c:h val="0.55336971085866904"/>
        </c:manualLayout>
      </c:layout>
      <c:barChart>
        <c:barDir val="col"/>
        <c:grouping val="stacked"/>
        <c:varyColors val="0"/>
        <c:ser>
          <c:idx val="0"/>
          <c:order val="0"/>
          <c:tx>
            <c:strRef>
              <c:f>'8.6'!$A$10</c:f>
              <c:strCache>
                <c:ptCount val="1"/>
                <c:pt idx="0">
                  <c:v>Biomasa</c:v>
                </c:pt>
              </c:strCache>
            </c:strRef>
          </c:tx>
          <c:spPr>
            <a:solidFill>
              <a:srgbClr val="23315F"/>
            </a:solidFill>
          </c:spPr>
          <c:invertIfNegative val="0"/>
          <c:val>
            <c:numRef>
              <c:f>'8.6'!$B$10:$M$10</c:f>
              <c:numCache>
                <c:formatCode>#,##0.0</c:formatCode>
                <c:ptCount val="12"/>
                <c:pt idx="0">
                  <c:v>84.310324999999992</c:v>
                </c:pt>
                <c:pt idx="1">
                  <c:v>86.61689100000001</c:v>
                </c:pt>
                <c:pt idx="2">
                  <c:v>101.48362</c:v>
                </c:pt>
                <c:pt idx="3">
                  <c:v>63.474550000000001</c:v>
                </c:pt>
                <c:pt idx="4">
                  <c:v>52.723621999999999</c:v>
                </c:pt>
                <c:pt idx="5">
                  <c:v>14.22508</c:v>
                </c:pt>
                <c:pt idx="6">
                  <c:v>2.1672099999999999</c:v>
                </c:pt>
                <c:pt idx="7">
                  <c:v>32.863410000000002</c:v>
                </c:pt>
                <c:pt idx="8">
                  <c:v>41.85604</c:v>
                </c:pt>
                <c:pt idx="9">
                  <c:v>69.576580000000007</c:v>
                </c:pt>
                <c:pt idx="10">
                  <c:v>53.536139999999996</c:v>
                </c:pt>
                <c:pt idx="11">
                  <c:v>32.887790000000003</c:v>
                </c:pt>
              </c:numCache>
            </c:numRef>
          </c:val>
          <c:extLst>
            <c:ext xmlns:c16="http://schemas.microsoft.com/office/drawing/2014/chart" uri="{C3380CC4-5D6E-409C-BE32-E72D297353CC}">
              <c16:uniqueId val="{00000000-0903-4E1A-9723-6717129C30F9}"/>
            </c:ext>
          </c:extLst>
        </c:ser>
        <c:ser>
          <c:idx val="1"/>
          <c:order val="1"/>
          <c:tx>
            <c:strRef>
              <c:f>'8.6'!$A$11</c:f>
              <c:strCache>
                <c:ptCount val="1"/>
                <c:pt idx="0">
                  <c:v>Bioplyn</c:v>
                </c:pt>
              </c:strCache>
            </c:strRef>
          </c:tx>
          <c:spPr>
            <a:solidFill>
              <a:srgbClr val="5A6588"/>
            </a:solidFill>
          </c:spPr>
          <c:invertIfNegative val="0"/>
          <c:val>
            <c:numRef>
              <c:f>'8.6'!$B$11:$M$11</c:f>
              <c:numCache>
                <c:formatCode>#,##0.0</c:formatCode>
                <c:ptCount val="12"/>
                <c:pt idx="0">
                  <c:v>4.5910000000000002</c:v>
                </c:pt>
                <c:pt idx="1">
                  <c:v>3.3340000000000001</c:v>
                </c:pt>
                <c:pt idx="2">
                  <c:v>3.1019999999999999</c:v>
                </c:pt>
                <c:pt idx="3">
                  <c:v>2.536</c:v>
                </c:pt>
                <c:pt idx="4">
                  <c:v>1.341</c:v>
                </c:pt>
                <c:pt idx="5">
                  <c:v>0.90100000000000002</c:v>
                </c:pt>
                <c:pt idx="6">
                  <c:v>0.82599999999999996</c:v>
                </c:pt>
                <c:pt idx="7">
                  <c:v>0.60799999999999998</c:v>
                </c:pt>
                <c:pt idx="8">
                  <c:v>1.4159999999999999</c:v>
                </c:pt>
                <c:pt idx="9">
                  <c:v>2.7251669999999999</c:v>
                </c:pt>
                <c:pt idx="10">
                  <c:v>3.855</c:v>
                </c:pt>
                <c:pt idx="11">
                  <c:v>3.7160010000000003</c:v>
                </c:pt>
              </c:numCache>
            </c:numRef>
          </c:val>
          <c:extLst>
            <c:ext xmlns:c16="http://schemas.microsoft.com/office/drawing/2014/chart" uri="{C3380CC4-5D6E-409C-BE32-E72D297353CC}">
              <c16:uniqueId val="{00000001-0903-4E1A-9723-6717129C30F9}"/>
            </c:ext>
          </c:extLst>
        </c:ser>
        <c:ser>
          <c:idx val="2"/>
          <c:order val="2"/>
          <c:tx>
            <c:strRef>
              <c:f>'8.6'!$A$12</c:f>
              <c:strCache>
                <c:ptCount val="1"/>
                <c:pt idx="0">
                  <c:v>Černé uhlí</c:v>
                </c:pt>
              </c:strCache>
            </c:strRef>
          </c:tx>
          <c:spPr>
            <a:solidFill>
              <a:srgbClr val="9198B0"/>
            </a:solidFill>
          </c:spPr>
          <c:invertIfNegative val="0"/>
          <c:val>
            <c:numRef>
              <c:f>'8.6'!$B$12:$M$12</c:f>
              <c:numCache>
                <c:formatCode>#,##0.0</c:formatCode>
                <c:ptCount val="12"/>
                <c:pt idx="0">
                  <c:v>0</c:v>
                </c:pt>
                <c:pt idx="1">
                  <c:v>0.18777000000000002</c:v>
                </c:pt>
                <c:pt idx="2">
                  <c:v>0</c:v>
                </c:pt>
                <c:pt idx="3">
                  <c:v>0.23519999999999999</c:v>
                </c:pt>
                <c:pt idx="4">
                  <c:v>0</c:v>
                </c:pt>
                <c:pt idx="5">
                  <c:v>0.25584000000000001</c:v>
                </c:pt>
                <c:pt idx="6">
                  <c:v>0.35624</c:v>
                </c:pt>
                <c:pt idx="7">
                  <c:v>0</c:v>
                </c:pt>
                <c:pt idx="8">
                  <c:v>7.8650000000000012E-2</c:v>
                </c:pt>
                <c:pt idx="9">
                  <c:v>0.34067999999999998</c:v>
                </c:pt>
                <c:pt idx="10">
                  <c:v>0.24965999999999999</c:v>
                </c:pt>
                <c:pt idx="11">
                  <c:v>0.89946000000000004</c:v>
                </c:pt>
              </c:numCache>
            </c:numRef>
          </c:val>
          <c:extLst>
            <c:ext xmlns:c16="http://schemas.microsoft.com/office/drawing/2014/chart" uri="{C3380CC4-5D6E-409C-BE32-E72D297353CC}">
              <c16:uniqueId val="{00000002-0903-4E1A-9723-6717129C30F9}"/>
            </c:ext>
          </c:extLst>
        </c:ser>
        <c:ser>
          <c:idx val="3"/>
          <c:order val="3"/>
          <c:tx>
            <c:strRef>
              <c:f>'8.6'!$A$13</c:f>
              <c:strCache>
                <c:ptCount val="1"/>
                <c:pt idx="0">
                  <c:v>Elektrická energie</c:v>
                </c:pt>
              </c:strCache>
            </c:strRef>
          </c:tx>
          <c:spPr>
            <a:solidFill>
              <a:srgbClr val="C8CBD7"/>
            </a:solidFill>
          </c:spPr>
          <c:invertIfNegative val="0"/>
          <c:val>
            <c:numRef>
              <c:f>'8.6'!$B$13:$M$13</c:f>
              <c:numCache>
                <c:formatCode>#,##0.0</c:formatCode>
                <c:ptCount val="12"/>
                <c:pt idx="0">
                  <c:v>0</c:v>
                </c:pt>
                <c:pt idx="1">
                  <c:v>0.35060000000000002</c:v>
                </c:pt>
                <c:pt idx="2">
                  <c:v>0.76679999999999993</c:v>
                </c:pt>
                <c:pt idx="3">
                  <c:v>0.80149999999999999</c:v>
                </c:pt>
                <c:pt idx="4">
                  <c:v>0.3508</c:v>
                </c:pt>
                <c:pt idx="5">
                  <c:v>0.39479999999999998</c:v>
                </c:pt>
                <c:pt idx="6">
                  <c:v>0.1014</c:v>
                </c:pt>
                <c:pt idx="7">
                  <c:v>0.39539999999999997</c:v>
                </c:pt>
                <c:pt idx="8">
                  <c:v>0.53539999999999999</c:v>
                </c:pt>
                <c:pt idx="9">
                  <c:v>0.2863</c:v>
                </c:pt>
                <c:pt idx="10">
                  <c:v>7.3599999999999999E-2</c:v>
                </c:pt>
                <c:pt idx="11">
                  <c:v>9.11E-2</c:v>
                </c:pt>
              </c:numCache>
            </c:numRef>
          </c:val>
          <c:extLst>
            <c:ext xmlns:c16="http://schemas.microsoft.com/office/drawing/2014/chart" uri="{C3380CC4-5D6E-409C-BE32-E72D297353CC}">
              <c16:uniqueId val="{00000003-0903-4E1A-9723-6717129C30F9}"/>
            </c:ext>
          </c:extLst>
        </c:ser>
        <c:ser>
          <c:idx val="4"/>
          <c:order val="4"/>
          <c:tx>
            <c:strRef>
              <c:f>'8.6'!$A$14</c:f>
              <c:strCache>
                <c:ptCount val="1"/>
                <c:pt idx="0">
                  <c:v>Energie prostředí (tepelné čerpadlo)</c:v>
                </c:pt>
              </c:strCache>
            </c:strRef>
          </c:tx>
          <c:spPr>
            <a:solidFill>
              <a:srgbClr val="E02C1F"/>
            </a:solidFill>
          </c:spPr>
          <c:invertIfNegative val="0"/>
          <c:val>
            <c:numRef>
              <c:f>'8.6'!$B$14:$M$14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903-4E1A-9723-6717129C30F9}"/>
            </c:ext>
          </c:extLst>
        </c:ser>
        <c:ser>
          <c:idx val="5"/>
          <c:order val="5"/>
          <c:tx>
            <c:strRef>
              <c:f>'8.6'!$A$15</c:f>
              <c:strCache>
                <c:ptCount val="1"/>
                <c:pt idx="0">
                  <c:v>Energie Slunce (solární kolektor)</c:v>
                </c:pt>
              </c:strCache>
            </c:strRef>
          </c:tx>
          <c:spPr>
            <a:solidFill>
              <a:srgbClr val="E86158"/>
            </a:solidFill>
          </c:spPr>
          <c:invertIfNegative val="0"/>
          <c:val>
            <c:numRef>
              <c:f>'8.6'!$B$15:$M$15</c:f>
              <c:numCache>
                <c:formatCode>#,##0.0</c:formatCode>
                <c:ptCount val="12"/>
                <c:pt idx="0">
                  <c:v>0</c:v>
                </c:pt>
                <c:pt idx="1">
                  <c:v>0</c:v>
                </c:pt>
                <c:pt idx="2">
                  <c:v>0</c:v>
                </c:pt>
                <c:pt idx="3">
                  <c:v>1E-3</c:v>
                </c:pt>
                <c:pt idx="4">
                  <c:v>2E-3</c:v>
                </c:pt>
                <c:pt idx="5">
                  <c:v>3.0000000000000001E-3</c:v>
                </c:pt>
                <c:pt idx="6">
                  <c:v>1.6000000000000001E-3</c:v>
                </c:pt>
                <c:pt idx="7">
                  <c:v>1.5E-3</c:v>
                </c:pt>
                <c:pt idx="8">
                  <c:v>1.2999999999999997E-3</c:v>
                </c:pt>
                <c:pt idx="9">
                  <c:v>5.0000000000000001E-4</c:v>
                </c:pt>
                <c:pt idx="10">
                  <c:v>0</c:v>
                </c:pt>
                <c:pt idx="11">
                  <c:v>2.0000000000000001E-4</c:v>
                </c:pt>
              </c:numCache>
            </c:numRef>
          </c:val>
          <c:extLst>
            <c:ext xmlns:c16="http://schemas.microsoft.com/office/drawing/2014/chart" uri="{C3380CC4-5D6E-409C-BE32-E72D297353CC}">
              <c16:uniqueId val="{00000005-0903-4E1A-9723-6717129C30F9}"/>
            </c:ext>
          </c:extLst>
        </c:ser>
        <c:ser>
          <c:idx val="6"/>
          <c:order val="6"/>
          <c:tx>
            <c:strRef>
              <c:f>'8.6'!$A$16</c:f>
              <c:strCache>
                <c:ptCount val="1"/>
                <c:pt idx="0">
                  <c:v>Hnědé uhlí</c:v>
                </c:pt>
              </c:strCache>
            </c:strRef>
          </c:tx>
          <c:spPr>
            <a:solidFill>
              <a:srgbClr val="F0948F"/>
            </a:solidFill>
          </c:spPr>
          <c:invertIfNegative val="0"/>
          <c:val>
            <c:numRef>
              <c:f>'8.6'!$B$16:$M$16</c:f>
              <c:numCache>
                <c:formatCode>#,##0.0</c:formatCode>
                <c:ptCount val="12"/>
                <c:pt idx="0">
                  <c:v>169.28968</c:v>
                </c:pt>
                <c:pt idx="1">
                  <c:v>102.90317</c:v>
                </c:pt>
                <c:pt idx="2">
                  <c:v>68.497749999999996</c:v>
                </c:pt>
                <c:pt idx="3">
                  <c:v>78.038629999999998</c:v>
                </c:pt>
                <c:pt idx="4">
                  <c:v>35.947000000000003</c:v>
                </c:pt>
                <c:pt idx="5">
                  <c:v>60.888260000000002</c:v>
                </c:pt>
                <c:pt idx="6">
                  <c:v>55.047530000000002</c:v>
                </c:pt>
                <c:pt idx="7">
                  <c:v>31.488389999999999</c:v>
                </c:pt>
                <c:pt idx="8">
                  <c:v>44.310600000000008</c:v>
                </c:pt>
                <c:pt idx="9">
                  <c:v>70.044330000000002</c:v>
                </c:pt>
                <c:pt idx="10">
                  <c:v>132.99873000000002</c:v>
                </c:pt>
                <c:pt idx="11">
                  <c:v>186.85666000000001</c:v>
                </c:pt>
              </c:numCache>
            </c:numRef>
          </c:val>
          <c:extLst>
            <c:ext xmlns:c16="http://schemas.microsoft.com/office/drawing/2014/chart" uri="{C3380CC4-5D6E-409C-BE32-E72D297353CC}">
              <c16:uniqueId val="{00000006-0903-4E1A-9723-6717129C30F9}"/>
            </c:ext>
          </c:extLst>
        </c:ser>
        <c:ser>
          <c:idx val="7"/>
          <c:order val="7"/>
          <c:tx>
            <c:strRef>
              <c:f>'8.6'!$A$17</c:f>
              <c:strCache>
                <c:ptCount val="1"/>
                <c:pt idx="0">
                  <c:v>Jaderné palivo</c:v>
                </c:pt>
              </c:strCache>
            </c:strRef>
          </c:tx>
          <c:spPr>
            <a:solidFill>
              <a:srgbClr val="F7C9C7"/>
            </a:solidFill>
          </c:spPr>
          <c:invertIfNegative val="0"/>
          <c:val>
            <c:numRef>
              <c:f>'8.6'!$B$17:$M$17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903-4E1A-9723-6717129C30F9}"/>
            </c:ext>
          </c:extLst>
        </c:ser>
        <c:ser>
          <c:idx val="8"/>
          <c:order val="8"/>
          <c:tx>
            <c:strRef>
              <c:f>'8.6'!$A$18</c:f>
              <c:strCache>
                <c:ptCount val="1"/>
                <c:pt idx="0">
                  <c:v>Koks</c:v>
                </c:pt>
              </c:strCache>
            </c:strRef>
          </c:tx>
          <c:spPr>
            <a:solidFill>
              <a:srgbClr val="262626"/>
            </a:solidFill>
          </c:spPr>
          <c:invertIfNegative val="0"/>
          <c:val>
            <c:numRef>
              <c:f>'8.6'!$B$18:$M$18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903-4E1A-9723-6717129C30F9}"/>
            </c:ext>
          </c:extLst>
        </c:ser>
        <c:ser>
          <c:idx val="9"/>
          <c:order val="9"/>
          <c:tx>
            <c:strRef>
              <c:f>'8.6'!$A$19</c:f>
              <c:strCache>
                <c:ptCount val="1"/>
                <c:pt idx="0">
                  <c:v>Odpadní teplo</c:v>
                </c:pt>
              </c:strCache>
            </c:strRef>
          </c:tx>
          <c:spPr>
            <a:solidFill>
              <a:srgbClr val="646363"/>
            </a:solidFill>
          </c:spPr>
          <c:invertIfNegative val="0"/>
          <c:val>
            <c:numRef>
              <c:f>'8.6'!$B$19:$M$19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0903-4E1A-9723-6717129C30F9}"/>
            </c:ext>
          </c:extLst>
        </c:ser>
        <c:ser>
          <c:idx val="10"/>
          <c:order val="10"/>
          <c:tx>
            <c:strRef>
              <c:f>'8.6'!$A$20</c:f>
              <c:strCache>
                <c:ptCount val="1"/>
                <c:pt idx="0">
                  <c:v>Ostatní kapalná paliva</c:v>
                </c:pt>
              </c:strCache>
            </c:strRef>
          </c:tx>
          <c:spPr>
            <a:solidFill>
              <a:srgbClr val="9D9D9C"/>
            </a:solidFill>
          </c:spPr>
          <c:invertIfNegative val="0"/>
          <c:val>
            <c:numRef>
              <c:f>'8.6'!$B$20:$M$20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0903-4E1A-9723-6717129C30F9}"/>
            </c:ext>
          </c:extLst>
        </c:ser>
        <c:ser>
          <c:idx val="11"/>
          <c:order val="11"/>
          <c:tx>
            <c:strRef>
              <c:f>'8.6'!$A$21</c:f>
              <c:strCache>
                <c:ptCount val="1"/>
                <c:pt idx="0">
                  <c:v>Ostatní pevná paliva</c:v>
                </c:pt>
              </c:strCache>
            </c:strRef>
          </c:tx>
          <c:spPr>
            <a:solidFill>
              <a:srgbClr val="D0D0D0"/>
            </a:solidFill>
          </c:spPr>
          <c:invertIfNegative val="0"/>
          <c:val>
            <c:numRef>
              <c:f>'8.6'!$B$21:$M$21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903-4E1A-9723-6717129C30F9}"/>
            </c:ext>
          </c:extLst>
        </c:ser>
        <c:ser>
          <c:idx val="12"/>
          <c:order val="12"/>
          <c:tx>
            <c:strRef>
              <c:f>'8.6'!$A$22</c:f>
              <c:strCache>
                <c:ptCount val="1"/>
                <c:pt idx="0">
                  <c:v>Ostatní plyny</c:v>
                </c:pt>
              </c:strCache>
            </c:strRef>
          </c:tx>
          <c:spPr>
            <a:pattFill prst="ltUpDiag">
              <a:fgClr>
                <a:srgbClr val="23315F"/>
              </a:fgClr>
              <a:bgClr>
                <a:sysClr val="window" lastClr="FFFFFF"/>
              </a:bgClr>
            </a:pattFill>
          </c:spPr>
          <c:invertIfNegative val="0"/>
          <c:val>
            <c:numRef>
              <c:f>'8.6'!$B$22:$M$22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0903-4E1A-9723-6717129C30F9}"/>
            </c:ext>
          </c:extLst>
        </c:ser>
        <c:ser>
          <c:idx val="13"/>
          <c:order val="13"/>
          <c:tx>
            <c:strRef>
              <c:f>'8.6'!$A$23</c:f>
              <c:strCache>
                <c:ptCount val="1"/>
                <c:pt idx="0">
                  <c:v>Ostatní</c:v>
                </c:pt>
              </c:strCache>
            </c:strRef>
          </c:tx>
          <c:spPr>
            <a:pattFill prst="ltUpDiag">
              <a:fgClr>
                <a:srgbClr val="E02C1F"/>
              </a:fgClr>
              <a:bgClr>
                <a:sysClr val="window" lastClr="FFFFFF"/>
              </a:bgClr>
            </a:pattFill>
          </c:spPr>
          <c:invertIfNegative val="0"/>
          <c:val>
            <c:numRef>
              <c:f>'8.6'!$B$23:$M$23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903-4E1A-9723-6717129C30F9}"/>
            </c:ext>
          </c:extLst>
        </c:ser>
        <c:ser>
          <c:idx val="14"/>
          <c:order val="14"/>
          <c:tx>
            <c:strRef>
              <c:f>'8.6'!$A$24</c:f>
              <c:strCache>
                <c:ptCount val="1"/>
                <c:pt idx="0">
                  <c:v>Topné oleje</c:v>
                </c:pt>
              </c:strCache>
            </c:strRef>
          </c:tx>
          <c:spPr>
            <a:pattFill prst="ltUpDiag">
              <a:fgClr>
                <a:srgbClr val="5A6588"/>
              </a:fgClr>
              <a:bgClr>
                <a:sysClr val="window" lastClr="FFFFFF"/>
              </a:bgClr>
            </a:pattFill>
          </c:spPr>
          <c:invertIfNegative val="0"/>
          <c:val>
            <c:numRef>
              <c:f>'8.6'!$B$24:$M$24</c:f>
              <c:numCache>
                <c:formatCode>#,##0.0</c:formatCode>
                <c:ptCount val="12"/>
                <c:pt idx="0">
                  <c:v>0.4</c:v>
                </c:pt>
                <c:pt idx="1">
                  <c:v>0.30199999999999999</c:v>
                </c:pt>
                <c:pt idx="2">
                  <c:v>1.1703800000000002</c:v>
                </c:pt>
                <c:pt idx="3">
                  <c:v>0.14399999999999999</c:v>
                </c:pt>
                <c:pt idx="4">
                  <c:v>0.126</c:v>
                </c:pt>
                <c:pt idx="5">
                  <c:v>7.1999999999999995E-2</c:v>
                </c:pt>
                <c:pt idx="6">
                  <c:v>0</c:v>
                </c:pt>
                <c:pt idx="7">
                  <c:v>4.7799999999999995E-2</c:v>
                </c:pt>
                <c:pt idx="8">
                  <c:v>8.9950000000000002E-2</c:v>
                </c:pt>
                <c:pt idx="9">
                  <c:v>0.24489</c:v>
                </c:pt>
                <c:pt idx="10">
                  <c:v>0.42130000000000001</c:v>
                </c:pt>
                <c:pt idx="11">
                  <c:v>0.34970999999999997</c:v>
                </c:pt>
              </c:numCache>
            </c:numRef>
          </c:val>
          <c:extLst>
            <c:ext xmlns:c16="http://schemas.microsoft.com/office/drawing/2014/chart" uri="{C3380CC4-5D6E-409C-BE32-E72D297353CC}">
              <c16:uniqueId val="{0000000E-0903-4E1A-9723-6717129C30F9}"/>
            </c:ext>
          </c:extLst>
        </c:ser>
        <c:ser>
          <c:idx val="15"/>
          <c:order val="15"/>
          <c:tx>
            <c:strRef>
              <c:f>'8.6'!$A$25</c:f>
              <c:strCache>
                <c:ptCount val="1"/>
                <c:pt idx="0">
                  <c:v>Zemní plyn</c:v>
                </c:pt>
              </c:strCache>
            </c:strRef>
          </c:tx>
          <c:spPr>
            <a:pattFill prst="ltUpDiag">
              <a:fgClr>
                <a:srgbClr val="E86158"/>
              </a:fgClr>
              <a:bgClr>
                <a:sysClr val="window" lastClr="FFFFFF"/>
              </a:bgClr>
            </a:pattFill>
          </c:spPr>
          <c:invertIfNegative val="0"/>
          <c:val>
            <c:numRef>
              <c:f>'8.6'!$B$25:$M$25</c:f>
              <c:numCache>
                <c:formatCode>#,##0.0</c:formatCode>
                <c:ptCount val="12"/>
                <c:pt idx="0">
                  <c:v>142.08435800000001</c:v>
                </c:pt>
                <c:pt idx="1">
                  <c:v>103.90585</c:v>
                </c:pt>
                <c:pt idx="2">
                  <c:v>94.68380599999999</c:v>
                </c:pt>
                <c:pt idx="3">
                  <c:v>70.098098999999991</c:v>
                </c:pt>
                <c:pt idx="4">
                  <c:v>44.975391000000002</c:v>
                </c:pt>
                <c:pt idx="5">
                  <c:v>37.427430000000001</c:v>
                </c:pt>
                <c:pt idx="6">
                  <c:v>33.481636999999999</c:v>
                </c:pt>
                <c:pt idx="7">
                  <c:v>33.112028999999993</c:v>
                </c:pt>
                <c:pt idx="8">
                  <c:v>41.096232000000001</c:v>
                </c:pt>
                <c:pt idx="9">
                  <c:v>76.244481999999991</c:v>
                </c:pt>
                <c:pt idx="10">
                  <c:v>121.06772399999997</c:v>
                </c:pt>
                <c:pt idx="11">
                  <c:v>129.60722800000002</c:v>
                </c:pt>
              </c:numCache>
            </c:numRef>
          </c:val>
          <c:extLst>
            <c:ext xmlns:c16="http://schemas.microsoft.com/office/drawing/2014/chart" uri="{C3380CC4-5D6E-409C-BE32-E72D297353CC}">
              <c16:uniqueId val="{0000000F-0903-4E1A-9723-6717129C30F9}"/>
            </c:ext>
          </c:extLst>
        </c:ser>
        <c:dLbls>
          <c:showLegendKey val="0"/>
          <c:showVal val="0"/>
          <c:showCatName val="0"/>
          <c:showSerName val="0"/>
          <c:showPercent val="0"/>
          <c:showBubbleSize val="0"/>
        </c:dLbls>
        <c:gapWidth val="50"/>
        <c:overlap val="100"/>
        <c:axId val="287557120"/>
        <c:axId val="287558656"/>
      </c:barChart>
      <c:catAx>
        <c:axId val="28755712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558656"/>
        <c:crosses val="autoZero"/>
        <c:auto val="1"/>
        <c:lblAlgn val="ctr"/>
        <c:lblOffset val="100"/>
        <c:noMultiLvlLbl val="0"/>
      </c:catAx>
      <c:valAx>
        <c:axId val="287558656"/>
        <c:scaling>
          <c:orientation val="minMax"/>
          <c:max val="5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55712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24-C7A6-41D6-8E02-335B206504B2}"/>
              </c:ext>
            </c:extLst>
          </c:dPt>
          <c:dPt>
            <c:idx val="1"/>
            <c:bubble3D val="0"/>
            <c:spPr>
              <a:solidFill>
                <a:schemeClr val="accent2"/>
              </a:solidFill>
            </c:spPr>
            <c:extLst>
              <c:ext xmlns:c16="http://schemas.microsoft.com/office/drawing/2014/chart" uri="{C3380CC4-5D6E-409C-BE32-E72D297353CC}">
                <c16:uniqueId val="{00000025-C7A6-41D6-8E02-335B206504B2}"/>
              </c:ext>
            </c:extLst>
          </c:dPt>
          <c:dPt>
            <c:idx val="2"/>
            <c:bubble3D val="0"/>
            <c:spPr>
              <a:solidFill>
                <a:schemeClr val="accent3"/>
              </a:solidFill>
            </c:spPr>
            <c:extLst>
              <c:ext xmlns:c16="http://schemas.microsoft.com/office/drawing/2014/chart" uri="{C3380CC4-5D6E-409C-BE32-E72D297353CC}">
                <c16:uniqueId val="{00000026-C7A6-41D6-8E02-335B206504B2}"/>
              </c:ext>
            </c:extLst>
          </c:dPt>
          <c:dPt>
            <c:idx val="3"/>
            <c:bubble3D val="0"/>
            <c:spPr>
              <a:solidFill>
                <a:schemeClr val="accent4"/>
              </a:solidFill>
            </c:spPr>
            <c:extLst>
              <c:ext xmlns:c16="http://schemas.microsoft.com/office/drawing/2014/chart" uri="{C3380CC4-5D6E-409C-BE32-E72D297353CC}">
                <c16:uniqueId val="{00000027-C7A6-41D6-8E02-335B206504B2}"/>
              </c:ext>
            </c:extLst>
          </c:dPt>
          <c:dPt>
            <c:idx val="4"/>
            <c:bubble3D val="0"/>
            <c:spPr>
              <a:solidFill>
                <a:schemeClr val="accent5"/>
              </a:solidFill>
            </c:spPr>
            <c:extLst>
              <c:ext xmlns:c16="http://schemas.microsoft.com/office/drawing/2014/chart" uri="{C3380CC4-5D6E-409C-BE32-E72D297353CC}">
                <c16:uniqueId val="{00000028-C7A6-41D6-8E02-335B206504B2}"/>
              </c:ext>
            </c:extLst>
          </c:dPt>
          <c:dPt>
            <c:idx val="5"/>
            <c:bubble3D val="0"/>
            <c:spPr>
              <a:solidFill>
                <a:schemeClr val="accent6"/>
              </a:solidFill>
            </c:spPr>
            <c:extLst>
              <c:ext xmlns:c16="http://schemas.microsoft.com/office/drawing/2014/chart" uri="{C3380CC4-5D6E-409C-BE32-E72D297353CC}">
                <c16:uniqueId val="{00000029-C7A6-41D6-8E02-335B206504B2}"/>
              </c:ext>
            </c:extLst>
          </c:dPt>
          <c:dPt>
            <c:idx val="6"/>
            <c:bubble3D val="0"/>
            <c:spPr>
              <a:solidFill>
                <a:srgbClr val="F0948F"/>
              </a:solidFill>
            </c:spPr>
            <c:extLst>
              <c:ext xmlns:c16="http://schemas.microsoft.com/office/drawing/2014/chart" uri="{C3380CC4-5D6E-409C-BE32-E72D297353CC}">
                <c16:uniqueId val="{0000002A-C7A6-41D6-8E02-335B206504B2}"/>
              </c:ext>
            </c:extLst>
          </c:dPt>
          <c:dPt>
            <c:idx val="7"/>
            <c:bubble3D val="0"/>
            <c:spPr>
              <a:solidFill>
                <a:srgbClr val="F7C9C7"/>
              </a:solidFill>
            </c:spPr>
            <c:extLst>
              <c:ext xmlns:c16="http://schemas.microsoft.com/office/drawing/2014/chart" uri="{C3380CC4-5D6E-409C-BE32-E72D297353CC}">
                <c16:uniqueId val="{0000002B-C7A6-41D6-8E02-335B206504B2}"/>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3-C7A6-41D6-8E02-335B206504B2}"/>
            </c:ext>
          </c:extLst>
        </c:ser>
        <c:ser>
          <c:idx val="2"/>
          <c:order val="1"/>
          <c:dPt>
            <c:idx val="0"/>
            <c:bubble3D val="0"/>
            <c:spPr>
              <a:solidFill>
                <a:schemeClr val="accent1"/>
              </a:solidFill>
            </c:spPr>
            <c:extLst>
              <c:ext xmlns:c16="http://schemas.microsoft.com/office/drawing/2014/chart" uri="{C3380CC4-5D6E-409C-BE32-E72D297353CC}">
                <c16:uniqueId val="{00000013-C7A6-41D6-8E02-335B206504B2}"/>
              </c:ext>
            </c:extLst>
          </c:dPt>
          <c:dPt>
            <c:idx val="1"/>
            <c:bubble3D val="0"/>
            <c:spPr>
              <a:solidFill>
                <a:schemeClr val="accent2"/>
              </a:solidFill>
            </c:spPr>
            <c:extLst>
              <c:ext xmlns:c16="http://schemas.microsoft.com/office/drawing/2014/chart" uri="{C3380CC4-5D6E-409C-BE32-E72D297353CC}">
                <c16:uniqueId val="{00000015-C7A6-41D6-8E02-335B206504B2}"/>
              </c:ext>
            </c:extLst>
          </c:dPt>
          <c:dPt>
            <c:idx val="2"/>
            <c:bubble3D val="0"/>
            <c:spPr>
              <a:solidFill>
                <a:schemeClr val="accent3"/>
              </a:solidFill>
            </c:spPr>
            <c:extLst>
              <c:ext xmlns:c16="http://schemas.microsoft.com/office/drawing/2014/chart" uri="{C3380CC4-5D6E-409C-BE32-E72D297353CC}">
                <c16:uniqueId val="{00000017-C7A6-41D6-8E02-335B206504B2}"/>
              </c:ext>
            </c:extLst>
          </c:dPt>
          <c:dPt>
            <c:idx val="3"/>
            <c:bubble3D val="0"/>
            <c:spPr>
              <a:solidFill>
                <a:schemeClr val="accent4"/>
              </a:solidFill>
            </c:spPr>
            <c:extLst>
              <c:ext xmlns:c16="http://schemas.microsoft.com/office/drawing/2014/chart" uri="{C3380CC4-5D6E-409C-BE32-E72D297353CC}">
                <c16:uniqueId val="{00000019-C7A6-41D6-8E02-335B206504B2}"/>
              </c:ext>
            </c:extLst>
          </c:dPt>
          <c:dPt>
            <c:idx val="4"/>
            <c:bubble3D val="0"/>
            <c:spPr>
              <a:solidFill>
                <a:schemeClr val="accent5"/>
              </a:solidFill>
            </c:spPr>
            <c:extLst>
              <c:ext xmlns:c16="http://schemas.microsoft.com/office/drawing/2014/chart" uri="{C3380CC4-5D6E-409C-BE32-E72D297353CC}">
                <c16:uniqueId val="{0000001B-C7A6-41D6-8E02-335B206504B2}"/>
              </c:ext>
            </c:extLst>
          </c:dPt>
          <c:dPt>
            <c:idx val="5"/>
            <c:bubble3D val="0"/>
            <c:spPr>
              <a:solidFill>
                <a:schemeClr val="accent6"/>
              </a:solidFill>
            </c:spPr>
            <c:extLst>
              <c:ext xmlns:c16="http://schemas.microsoft.com/office/drawing/2014/chart" uri="{C3380CC4-5D6E-409C-BE32-E72D297353CC}">
                <c16:uniqueId val="{0000001D-C7A6-41D6-8E02-335B206504B2}"/>
              </c:ext>
            </c:extLst>
          </c:dPt>
          <c:dPt>
            <c:idx val="6"/>
            <c:bubble3D val="0"/>
            <c:spPr>
              <a:solidFill>
                <a:srgbClr val="F0948F"/>
              </a:solidFill>
            </c:spPr>
            <c:extLst>
              <c:ext xmlns:c16="http://schemas.microsoft.com/office/drawing/2014/chart" uri="{C3380CC4-5D6E-409C-BE32-E72D297353CC}">
                <c16:uniqueId val="{0000001F-C7A6-41D6-8E02-335B206504B2}"/>
              </c:ext>
            </c:extLst>
          </c:dPt>
          <c:dPt>
            <c:idx val="7"/>
            <c:bubble3D val="0"/>
            <c:spPr>
              <a:solidFill>
                <a:srgbClr val="F7C9C7"/>
              </a:solidFill>
            </c:spPr>
            <c:extLst>
              <c:ext xmlns:c16="http://schemas.microsoft.com/office/drawing/2014/chart" uri="{C3380CC4-5D6E-409C-BE32-E72D297353CC}">
                <c16:uniqueId val="{00000021-C7A6-41D6-8E02-335B206504B2}"/>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2-C7A6-41D6-8E02-335B206504B2}"/>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DB7-49D5-B805-7FABAC77FD8B}"/>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DB7-49D5-B805-7FABAC77FD8B}"/>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DB7-49D5-B805-7FABAC77FD8B}"/>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DB7-49D5-B805-7FABAC77FD8B}"/>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DB7-49D5-B805-7FABAC77FD8B}"/>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DB7-49D5-B805-7FABAC77FD8B}"/>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DB7-49D5-B805-7FABAC77FD8B}"/>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DB7-49D5-B805-7FABAC77FD8B}"/>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DB7-49D5-B805-7FABAC77FD8B}"/>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DB7-49D5-B805-7FABAC77FD8B}"/>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DB7-49D5-B805-7FABAC77FD8B}"/>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DB7-49D5-B805-7FABAC77FD8B}"/>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DB7-49D5-B805-7FABAC77FD8B}"/>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DB7-49D5-B805-7FABAC77FD8B}"/>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DB7-49D5-B805-7FABAC77FD8B}"/>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FDB7-49D5-B805-7FABAC77FD8B}"/>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4E3-4E6B-A9A6-15C8143D0876}"/>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4E3-4E6B-A9A6-15C8143D0876}"/>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4E3-4E6B-A9A6-15C8143D0876}"/>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4E3-4E6B-A9A6-15C8143D0876}"/>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4E3-4E6B-A9A6-15C8143D0876}"/>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4E3-4E6B-A9A6-15C8143D0876}"/>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4E3-4E6B-A9A6-15C8143D0876}"/>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4E3-4E6B-A9A6-15C8143D0876}"/>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4E3-4E6B-A9A6-15C8143D0876}"/>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4E3-4E6B-A9A6-15C8143D0876}"/>
            </c:ext>
          </c:extLst>
        </c:ser>
        <c:ser>
          <c:idx val="10"/>
          <c:order val="10"/>
          <c:tx>
            <c:strRef>
              <c:f>'4.1'!$O$18</c:f>
              <c:strCache>
                <c:ptCount val="1"/>
              </c:strCache>
            </c:strRef>
          </c:tx>
          <c:spPr>
            <a:solidFill>
              <a:srgbClr val="D0D0D0"/>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4E3-4E6B-A9A6-15C8143D0876}"/>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4E3-4E6B-A9A6-15C8143D0876}"/>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4E3-4E6B-A9A6-15C8143D0876}"/>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4E3-4E6B-A9A6-15C8143D0876}"/>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4E3-4E6B-A9A6-15C8143D0876}"/>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4E3-4E6B-A9A6-15C8143D0876}"/>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4453030715926344E-3"/>
          <c:y val="6.5974249454567825E-3"/>
        </c:manualLayout>
      </c:layout>
      <c:overlay val="0"/>
    </c:title>
    <c:autoTitleDeleted val="0"/>
    <c:plotArea>
      <c:layout>
        <c:manualLayout>
          <c:layoutTarget val="inner"/>
          <c:xMode val="edge"/>
          <c:yMode val="edge"/>
          <c:x val="7.9259161287294724E-2"/>
          <c:y val="0.23497100002552695"/>
          <c:w val="0.6823276432164449"/>
          <c:h val="0.5909478699092181"/>
        </c:manualLayout>
      </c:layout>
      <c:barChart>
        <c:barDir val="col"/>
        <c:grouping val="stacked"/>
        <c:varyColors val="0"/>
        <c:ser>
          <c:idx val="0"/>
          <c:order val="0"/>
          <c:tx>
            <c:strRef>
              <c:f>'8.7'!$A$27</c:f>
              <c:strCache>
                <c:ptCount val="1"/>
                <c:pt idx="0">
                  <c:v>Průmysl</c:v>
                </c:pt>
              </c:strCache>
            </c:strRef>
          </c:tx>
          <c:invertIfNegative val="0"/>
          <c:val>
            <c:numRef>
              <c:f>'8.7'!$B$27:$M$27</c:f>
              <c:numCache>
                <c:formatCode>#,##0.0</c:formatCode>
                <c:ptCount val="12"/>
                <c:pt idx="0">
                  <c:v>28.577151999999998</c:v>
                </c:pt>
                <c:pt idx="1">
                  <c:v>19.677493999999999</c:v>
                </c:pt>
                <c:pt idx="2">
                  <c:v>18.389781999999997</c:v>
                </c:pt>
                <c:pt idx="3">
                  <c:v>13.006842000000001</c:v>
                </c:pt>
                <c:pt idx="4">
                  <c:v>4.2411099999999999</c:v>
                </c:pt>
                <c:pt idx="5">
                  <c:v>3.2244380000000001</c:v>
                </c:pt>
                <c:pt idx="6">
                  <c:v>3.5775479999999997</c:v>
                </c:pt>
                <c:pt idx="7">
                  <c:v>3.2973509999999999</c:v>
                </c:pt>
                <c:pt idx="8">
                  <c:v>5.3137780000000001</c:v>
                </c:pt>
                <c:pt idx="9">
                  <c:v>13.158844999999999</c:v>
                </c:pt>
                <c:pt idx="10">
                  <c:v>19.642320000000002</c:v>
                </c:pt>
                <c:pt idx="11">
                  <c:v>23.691625000000002</c:v>
                </c:pt>
              </c:numCache>
            </c:numRef>
          </c:val>
          <c:extLst>
            <c:ext xmlns:c16="http://schemas.microsoft.com/office/drawing/2014/chart" uri="{C3380CC4-5D6E-409C-BE32-E72D297353CC}">
              <c16:uniqueId val="{00000000-5883-4244-B438-4F47DB704ED5}"/>
            </c:ext>
          </c:extLst>
        </c:ser>
        <c:ser>
          <c:idx val="1"/>
          <c:order val="1"/>
          <c:tx>
            <c:strRef>
              <c:f>'8.7'!$A$28</c:f>
              <c:strCache>
                <c:ptCount val="1"/>
                <c:pt idx="0">
                  <c:v>Energetika</c:v>
                </c:pt>
              </c:strCache>
            </c:strRef>
          </c:tx>
          <c:invertIfNegative val="0"/>
          <c:val>
            <c:numRef>
              <c:f>'8.7'!$B$28:$M$28</c:f>
              <c:numCache>
                <c:formatCode>#,##0.0</c:formatCode>
                <c:ptCount val="12"/>
                <c:pt idx="0">
                  <c:v>0.53800000000000003</c:v>
                </c:pt>
                <c:pt idx="1">
                  <c:v>0.33700000000000002</c:v>
                </c:pt>
                <c:pt idx="2">
                  <c:v>0.29499999999999998</c:v>
                </c:pt>
                <c:pt idx="3">
                  <c:v>0.16200000000000001</c:v>
                </c:pt>
                <c:pt idx="4">
                  <c:v>0.01</c:v>
                </c:pt>
                <c:pt idx="5">
                  <c:v>4.0000000000000001E-3</c:v>
                </c:pt>
                <c:pt idx="6">
                  <c:v>2.9999999999999997E-4</c:v>
                </c:pt>
                <c:pt idx="7">
                  <c:v>8.0000000000000004E-4</c:v>
                </c:pt>
                <c:pt idx="8">
                  <c:v>2.5999999999999999E-2</c:v>
                </c:pt>
                <c:pt idx="9">
                  <c:v>0.20499999999999999</c:v>
                </c:pt>
                <c:pt idx="10">
                  <c:v>0.35899999999999999</c:v>
                </c:pt>
                <c:pt idx="11">
                  <c:v>0.51500000000000001</c:v>
                </c:pt>
              </c:numCache>
            </c:numRef>
          </c:val>
          <c:extLst>
            <c:ext xmlns:c16="http://schemas.microsoft.com/office/drawing/2014/chart" uri="{C3380CC4-5D6E-409C-BE32-E72D297353CC}">
              <c16:uniqueId val="{00000001-5883-4244-B438-4F47DB704ED5}"/>
            </c:ext>
          </c:extLst>
        </c:ser>
        <c:ser>
          <c:idx val="2"/>
          <c:order val="2"/>
          <c:tx>
            <c:strRef>
              <c:f>'8.7'!$A$29</c:f>
              <c:strCache>
                <c:ptCount val="1"/>
                <c:pt idx="0">
                  <c:v>Doprava</c:v>
                </c:pt>
              </c:strCache>
            </c:strRef>
          </c:tx>
          <c:invertIfNegative val="0"/>
          <c:val>
            <c:numRef>
              <c:f>'8.7'!$B$29:$M$29</c:f>
              <c:numCache>
                <c:formatCode>#,##0.0</c:formatCode>
                <c:ptCount val="12"/>
                <c:pt idx="0">
                  <c:v>1.41</c:v>
                </c:pt>
                <c:pt idx="1">
                  <c:v>0.93799999999999994</c:v>
                </c:pt>
                <c:pt idx="2">
                  <c:v>0.82099999999999995</c:v>
                </c:pt>
                <c:pt idx="3">
                  <c:v>0.628</c:v>
                </c:pt>
                <c:pt idx="4">
                  <c:v>0.23</c:v>
                </c:pt>
                <c:pt idx="5">
                  <c:v>0</c:v>
                </c:pt>
                <c:pt idx="6">
                  <c:v>0</c:v>
                </c:pt>
                <c:pt idx="7">
                  <c:v>0</c:v>
                </c:pt>
                <c:pt idx="8">
                  <c:v>0.14099999999999999</c:v>
                </c:pt>
                <c:pt idx="9">
                  <c:v>0.47499999999999998</c:v>
                </c:pt>
                <c:pt idx="10">
                  <c:v>0.98399999999999999</c:v>
                </c:pt>
                <c:pt idx="11">
                  <c:v>1.27</c:v>
                </c:pt>
              </c:numCache>
            </c:numRef>
          </c:val>
          <c:extLst>
            <c:ext xmlns:c16="http://schemas.microsoft.com/office/drawing/2014/chart" uri="{C3380CC4-5D6E-409C-BE32-E72D297353CC}">
              <c16:uniqueId val="{00000002-5883-4244-B438-4F47DB704ED5}"/>
            </c:ext>
          </c:extLst>
        </c:ser>
        <c:ser>
          <c:idx val="3"/>
          <c:order val="3"/>
          <c:tx>
            <c:strRef>
              <c:f>'8.7'!$A$30</c:f>
              <c:strCache>
                <c:ptCount val="1"/>
                <c:pt idx="0">
                  <c:v>Stavebnictví</c:v>
                </c:pt>
              </c:strCache>
            </c:strRef>
          </c:tx>
          <c:invertIfNegative val="0"/>
          <c:val>
            <c:numRef>
              <c:f>'8.7'!$B$30:$M$30</c:f>
              <c:numCache>
                <c:formatCode>#,##0.0</c:formatCode>
                <c:ptCount val="12"/>
                <c:pt idx="0">
                  <c:v>0.2041</c:v>
                </c:pt>
                <c:pt idx="1">
                  <c:v>0.114</c:v>
                </c:pt>
                <c:pt idx="2">
                  <c:v>0.09</c:v>
                </c:pt>
                <c:pt idx="3">
                  <c:v>0.13700000000000001</c:v>
                </c:pt>
                <c:pt idx="4">
                  <c:v>3.0000000000000001E-3</c:v>
                </c:pt>
                <c:pt idx="5">
                  <c:v>1.4999999999999999E-2</c:v>
                </c:pt>
                <c:pt idx="6">
                  <c:v>0</c:v>
                </c:pt>
                <c:pt idx="7">
                  <c:v>5.0000000000000001E-3</c:v>
                </c:pt>
                <c:pt idx="8">
                  <c:v>4.0000000000000001E-3</c:v>
                </c:pt>
                <c:pt idx="9">
                  <c:v>0.1215</c:v>
                </c:pt>
                <c:pt idx="10">
                  <c:v>0.254</c:v>
                </c:pt>
                <c:pt idx="11">
                  <c:v>0.34549999999999997</c:v>
                </c:pt>
              </c:numCache>
            </c:numRef>
          </c:val>
          <c:extLst>
            <c:ext xmlns:c16="http://schemas.microsoft.com/office/drawing/2014/chart" uri="{C3380CC4-5D6E-409C-BE32-E72D297353CC}">
              <c16:uniqueId val="{00000003-5883-4244-B438-4F47DB704ED5}"/>
            </c:ext>
          </c:extLst>
        </c:ser>
        <c:ser>
          <c:idx val="4"/>
          <c:order val="4"/>
          <c:tx>
            <c:strRef>
              <c:f>'8.7'!$A$31</c:f>
              <c:strCache>
                <c:ptCount val="1"/>
                <c:pt idx="0">
                  <c:v>Zemědělství a lesnictví</c:v>
                </c:pt>
              </c:strCache>
            </c:strRef>
          </c:tx>
          <c:spPr>
            <a:solidFill>
              <a:schemeClr val="accent5"/>
            </a:solidFill>
          </c:spPr>
          <c:invertIfNegative val="0"/>
          <c:val>
            <c:numRef>
              <c:f>'8.7'!$B$31:$M$31</c:f>
              <c:numCache>
                <c:formatCode>#,##0.0</c:formatCode>
                <c:ptCount val="12"/>
                <c:pt idx="0">
                  <c:v>0.81299999999999994</c:v>
                </c:pt>
                <c:pt idx="1">
                  <c:v>0.26835999999999999</c:v>
                </c:pt>
                <c:pt idx="2">
                  <c:v>8.1640000000000004E-2</c:v>
                </c:pt>
                <c:pt idx="3">
                  <c:v>1.0846300000000002</c:v>
                </c:pt>
                <c:pt idx="4">
                  <c:v>1.0664200000000001</c:v>
                </c:pt>
                <c:pt idx="5">
                  <c:v>1.01688</c:v>
                </c:pt>
                <c:pt idx="6">
                  <c:v>0.59892000000000012</c:v>
                </c:pt>
                <c:pt idx="7">
                  <c:v>0.48769999999999997</c:v>
                </c:pt>
                <c:pt idx="8">
                  <c:v>0.52437</c:v>
                </c:pt>
                <c:pt idx="9">
                  <c:v>0.60980000000000001</c:v>
                </c:pt>
                <c:pt idx="10">
                  <c:v>0.7779299999999999</c:v>
                </c:pt>
                <c:pt idx="11">
                  <c:v>0.8617999999999999</c:v>
                </c:pt>
              </c:numCache>
            </c:numRef>
          </c:val>
          <c:extLst>
            <c:ext xmlns:c16="http://schemas.microsoft.com/office/drawing/2014/chart" uri="{C3380CC4-5D6E-409C-BE32-E72D297353CC}">
              <c16:uniqueId val="{00000004-5883-4244-B438-4F47DB704ED5}"/>
            </c:ext>
          </c:extLst>
        </c:ser>
        <c:ser>
          <c:idx val="5"/>
          <c:order val="5"/>
          <c:tx>
            <c:strRef>
              <c:f>'8.7'!$A$32</c:f>
              <c:strCache>
                <c:ptCount val="1"/>
                <c:pt idx="0">
                  <c:v>Domácnosti</c:v>
                </c:pt>
              </c:strCache>
            </c:strRef>
          </c:tx>
          <c:spPr>
            <a:solidFill>
              <a:schemeClr val="accent6"/>
            </a:solidFill>
          </c:spPr>
          <c:invertIfNegative val="0"/>
          <c:val>
            <c:numRef>
              <c:f>'8.7'!$B$32:$M$32</c:f>
              <c:numCache>
                <c:formatCode>#,##0.0</c:formatCode>
                <c:ptCount val="12"/>
                <c:pt idx="0">
                  <c:v>152.94416599999997</c:v>
                </c:pt>
                <c:pt idx="1">
                  <c:v>103.489818</c:v>
                </c:pt>
                <c:pt idx="2">
                  <c:v>96.030140000000017</c:v>
                </c:pt>
                <c:pt idx="3">
                  <c:v>66.09881399999999</c:v>
                </c:pt>
                <c:pt idx="4">
                  <c:v>31.597826000000001</c:v>
                </c:pt>
                <c:pt idx="5">
                  <c:v>26.088938000000002</c:v>
                </c:pt>
                <c:pt idx="6">
                  <c:v>24.726169000000002</c:v>
                </c:pt>
                <c:pt idx="7">
                  <c:v>23.955025999999997</c:v>
                </c:pt>
                <c:pt idx="8">
                  <c:v>37.402032999999996</c:v>
                </c:pt>
                <c:pt idx="9">
                  <c:v>74.799503000000016</c:v>
                </c:pt>
                <c:pt idx="10">
                  <c:v>108.75155100000001</c:v>
                </c:pt>
                <c:pt idx="11">
                  <c:v>136.38903400000001</c:v>
                </c:pt>
              </c:numCache>
            </c:numRef>
          </c:val>
          <c:extLst>
            <c:ext xmlns:c16="http://schemas.microsoft.com/office/drawing/2014/chart" uri="{C3380CC4-5D6E-409C-BE32-E72D297353CC}">
              <c16:uniqueId val="{00000005-5883-4244-B438-4F47DB704ED5}"/>
            </c:ext>
          </c:extLst>
        </c:ser>
        <c:ser>
          <c:idx val="6"/>
          <c:order val="6"/>
          <c:tx>
            <c:strRef>
              <c:f>'8.7'!$A$33</c:f>
              <c:strCache>
                <c:ptCount val="1"/>
                <c:pt idx="0">
                  <c:v>Obchod, služby, školství, zdravotnictví</c:v>
                </c:pt>
              </c:strCache>
            </c:strRef>
          </c:tx>
          <c:spPr>
            <a:solidFill>
              <a:srgbClr val="F0948F"/>
            </a:solidFill>
          </c:spPr>
          <c:invertIfNegative val="0"/>
          <c:val>
            <c:numRef>
              <c:f>'8.7'!$B$33:$M$33</c:f>
              <c:numCache>
                <c:formatCode>#,##0.0</c:formatCode>
                <c:ptCount val="12"/>
                <c:pt idx="0">
                  <c:v>87.969301999999985</c:v>
                </c:pt>
                <c:pt idx="1">
                  <c:v>67.364936000000014</c:v>
                </c:pt>
                <c:pt idx="2">
                  <c:v>53.153711999999999</c:v>
                </c:pt>
                <c:pt idx="3">
                  <c:v>37.194744999999998</c:v>
                </c:pt>
                <c:pt idx="4">
                  <c:v>14.993192000000001</c:v>
                </c:pt>
                <c:pt idx="5">
                  <c:v>10.505055</c:v>
                </c:pt>
                <c:pt idx="6">
                  <c:v>10.347122999999996</c:v>
                </c:pt>
                <c:pt idx="7">
                  <c:v>9.4683430000000026</c:v>
                </c:pt>
                <c:pt idx="8">
                  <c:v>15.779181000000003</c:v>
                </c:pt>
                <c:pt idx="9">
                  <c:v>43.47404499999999</c:v>
                </c:pt>
                <c:pt idx="10">
                  <c:v>72.106505999999996</c:v>
                </c:pt>
                <c:pt idx="11">
                  <c:v>78.585168999999993</c:v>
                </c:pt>
              </c:numCache>
            </c:numRef>
          </c:val>
          <c:extLst>
            <c:ext xmlns:c16="http://schemas.microsoft.com/office/drawing/2014/chart" uri="{C3380CC4-5D6E-409C-BE32-E72D297353CC}">
              <c16:uniqueId val="{00000006-5883-4244-B438-4F47DB704ED5}"/>
            </c:ext>
          </c:extLst>
        </c:ser>
        <c:ser>
          <c:idx val="7"/>
          <c:order val="7"/>
          <c:tx>
            <c:strRef>
              <c:f>'8.7'!$A$34</c:f>
              <c:strCache>
                <c:ptCount val="1"/>
                <c:pt idx="0">
                  <c:v>Ostatní</c:v>
                </c:pt>
              </c:strCache>
            </c:strRef>
          </c:tx>
          <c:spPr>
            <a:solidFill>
              <a:srgbClr val="F7C9C7"/>
            </a:solidFill>
          </c:spPr>
          <c:invertIfNegative val="0"/>
          <c:val>
            <c:numRef>
              <c:f>'8.7'!$B$34:$M$34</c:f>
              <c:numCache>
                <c:formatCode>#,##0.0</c:formatCode>
                <c:ptCount val="12"/>
                <c:pt idx="0">
                  <c:v>2.0736570000000003</c:v>
                </c:pt>
                <c:pt idx="1">
                  <c:v>1.4734250000000002</c:v>
                </c:pt>
                <c:pt idx="2">
                  <c:v>1.2981279999999999</c:v>
                </c:pt>
                <c:pt idx="3">
                  <c:v>0.846028</c:v>
                </c:pt>
                <c:pt idx="4">
                  <c:v>0.30006100000000002</c:v>
                </c:pt>
                <c:pt idx="5">
                  <c:v>0.182422</c:v>
                </c:pt>
                <c:pt idx="6">
                  <c:v>0.134496</c:v>
                </c:pt>
                <c:pt idx="7">
                  <c:v>0.13051400000000002</c:v>
                </c:pt>
                <c:pt idx="8">
                  <c:v>0.19799200000000003</c:v>
                </c:pt>
                <c:pt idx="9">
                  <c:v>0.69393300000000002</c:v>
                </c:pt>
                <c:pt idx="10">
                  <c:v>1.346814</c:v>
                </c:pt>
                <c:pt idx="11">
                  <c:v>1.6146369999999999</c:v>
                </c:pt>
              </c:numCache>
            </c:numRef>
          </c:val>
          <c:extLst>
            <c:ext xmlns:c16="http://schemas.microsoft.com/office/drawing/2014/chart" uri="{C3380CC4-5D6E-409C-BE32-E72D297353CC}">
              <c16:uniqueId val="{00000007-5883-4244-B438-4F47DB704ED5}"/>
            </c:ext>
          </c:extLst>
        </c:ser>
        <c:dLbls>
          <c:showLegendKey val="0"/>
          <c:showVal val="0"/>
          <c:showCatName val="0"/>
          <c:showSerName val="0"/>
          <c:showPercent val="0"/>
          <c:showBubbleSize val="0"/>
        </c:dLbls>
        <c:gapWidth val="50"/>
        <c:overlap val="100"/>
        <c:axId val="287930624"/>
        <c:axId val="287936512"/>
      </c:barChart>
      <c:catAx>
        <c:axId val="28793062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936512"/>
        <c:crosses val="autoZero"/>
        <c:auto val="1"/>
        <c:lblAlgn val="ctr"/>
        <c:lblOffset val="100"/>
        <c:noMultiLvlLbl val="0"/>
      </c:catAx>
      <c:valAx>
        <c:axId val="287936512"/>
        <c:scaling>
          <c:orientation val="minMax"/>
          <c:max val="35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930624"/>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4.3058406479069117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'8.7'!$M$39</c:f>
              <c:strCache>
                <c:ptCount val="1"/>
                <c:pt idx="0">
                  <c:v>Instalovaný výkon</c:v>
                </c:pt>
              </c:strCache>
            </c:strRef>
          </c:tx>
          <c:invertIfNegative val="0"/>
          <c:val>
            <c:numRef>
              <c:f>'8.7'!$N$39</c:f>
              <c:numCache>
                <c:formatCode>0.0%</c:formatCode>
                <c:ptCount val="1"/>
                <c:pt idx="0">
                  <c:v>1.210043104529481E-2</c:v>
                </c:pt>
              </c:numCache>
            </c:numRef>
          </c:val>
          <c:extLst>
            <c:ext xmlns:c16="http://schemas.microsoft.com/office/drawing/2014/chart" uri="{C3380CC4-5D6E-409C-BE32-E72D297353CC}">
              <c16:uniqueId val="{00000000-CEA9-4A0F-82BA-035962860AF3}"/>
            </c:ext>
          </c:extLst>
        </c:ser>
        <c:ser>
          <c:idx val="1"/>
          <c:order val="1"/>
          <c:tx>
            <c:strRef>
              <c:f>'8.7'!$M$40</c:f>
              <c:strCache>
                <c:ptCount val="1"/>
                <c:pt idx="0">
                  <c:v>Výroba tepla brutto</c:v>
                </c:pt>
              </c:strCache>
            </c:strRef>
          </c:tx>
          <c:invertIfNegative val="0"/>
          <c:val>
            <c:numRef>
              <c:f>'8.7'!$N$40</c:f>
              <c:numCache>
                <c:formatCode>0.0%</c:formatCode>
                <c:ptCount val="1"/>
                <c:pt idx="0">
                  <c:v>1.6959377213571471E-2</c:v>
                </c:pt>
              </c:numCache>
            </c:numRef>
          </c:val>
          <c:extLst>
            <c:ext xmlns:c16="http://schemas.microsoft.com/office/drawing/2014/chart" uri="{C3380CC4-5D6E-409C-BE32-E72D297353CC}">
              <c16:uniqueId val="{00000001-CEA9-4A0F-82BA-035962860AF3}"/>
            </c:ext>
          </c:extLst>
        </c:ser>
        <c:ser>
          <c:idx val="2"/>
          <c:order val="2"/>
          <c:tx>
            <c:strRef>
              <c:f>'8.7'!$M$41</c:f>
              <c:strCache>
                <c:ptCount val="1"/>
                <c:pt idx="0">
                  <c:v>Dodávky tepla</c:v>
                </c:pt>
              </c:strCache>
            </c:strRef>
          </c:tx>
          <c:invertIfNegative val="0"/>
          <c:val>
            <c:numRef>
              <c:f>'8.7'!$N$41</c:f>
              <c:numCache>
                <c:formatCode>0.0%</c:formatCode>
                <c:ptCount val="1"/>
                <c:pt idx="0">
                  <c:v>2.465353349925585E-2</c:v>
                </c:pt>
              </c:numCache>
            </c:numRef>
          </c:val>
          <c:extLst>
            <c:ext xmlns:c16="http://schemas.microsoft.com/office/drawing/2014/chart" uri="{C3380CC4-5D6E-409C-BE32-E72D297353CC}">
              <c16:uniqueId val="{00000002-CEA9-4A0F-82BA-035962860AF3}"/>
            </c:ext>
          </c:extLst>
        </c:ser>
        <c:dLbls>
          <c:showLegendKey val="0"/>
          <c:showVal val="0"/>
          <c:showCatName val="0"/>
          <c:showSerName val="0"/>
          <c:showPercent val="0"/>
          <c:showBubbleSize val="0"/>
        </c:dLbls>
        <c:gapWidth val="150"/>
        <c:axId val="287971584"/>
        <c:axId val="287973376"/>
      </c:barChart>
      <c:catAx>
        <c:axId val="287971584"/>
        <c:scaling>
          <c:orientation val="maxMin"/>
        </c:scaling>
        <c:delete val="0"/>
        <c:axPos val="l"/>
        <c:numFmt formatCode="General" sourceLinked="1"/>
        <c:majorTickMark val="none"/>
        <c:minorTickMark val="none"/>
        <c:tickLblPos val="none"/>
        <c:crossAx val="287973376"/>
        <c:crosses val="autoZero"/>
        <c:auto val="1"/>
        <c:lblAlgn val="ctr"/>
        <c:lblOffset val="100"/>
        <c:noMultiLvlLbl val="0"/>
      </c:catAx>
      <c:valAx>
        <c:axId val="2879733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971584"/>
        <c:crosses val="max"/>
        <c:crossBetween val="between"/>
      </c:valAx>
    </c:plotArea>
    <c:legend>
      <c:legendPos val="b"/>
      <c:layout>
        <c:manualLayout>
          <c:xMode val="edge"/>
          <c:yMode val="edge"/>
          <c:x val="0"/>
          <c:y val="0.77155235801869182"/>
          <c:w val="0.50435703944964061"/>
          <c:h val="0.2284476352028839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2166403388874361E-3"/>
          <c:y val="1.9059821174489368E-2"/>
        </c:manualLayout>
      </c:layout>
      <c:overlay val="0"/>
    </c:title>
    <c:autoTitleDeleted val="0"/>
    <c:plotArea>
      <c:layout>
        <c:manualLayout>
          <c:layoutTarget val="inner"/>
          <c:xMode val="edge"/>
          <c:yMode val="edge"/>
          <c:x val="0.10364810906280163"/>
          <c:y val="0.22691036764352365"/>
          <c:w val="0.85638821011341448"/>
          <c:h val="0.58167408849276936"/>
        </c:manualLayout>
      </c:layout>
      <c:barChart>
        <c:barDir val="col"/>
        <c:grouping val="stacked"/>
        <c:varyColors val="0"/>
        <c:ser>
          <c:idx val="0"/>
          <c:order val="0"/>
          <c:tx>
            <c:strRef>
              <c:f>'8.7'!$A$10</c:f>
              <c:strCache>
                <c:ptCount val="1"/>
                <c:pt idx="0">
                  <c:v>Biomasa</c:v>
                </c:pt>
              </c:strCache>
            </c:strRef>
          </c:tx>
          <c:spPr>
            <a:solidFill>
              <a:srgbClr val="23315F"/>
            </a:solidFill>
          </c:spPr>
          <c:invertIfNegative val="0"/>
          <c:val>
            <c:numRef>
              <c:f>'8.7'!$B$10:$M$10</c:f>
              <c:numCache>
                <c:formatCode>#,##0.0</c:formatCode>
                <c:ptCount val="12"/>
                <c:pt idx="0">
                  <c:v>0.29074099999999997</c:v>
                </c:pt>
                <c:pt idx="1">
                  <c:v>0.583422</c:v>
                </c:pt>
                <c:pt idx="2">
                  <c:v>0.37980999999999998</c:v>
                </c:pt>
                <c:pt idx="3">
                  <c:v>2.06E-2</c:v>
                </c:pt>
                <c:pt idx="4">
                  <c:v>2.8799999999999997E-3</c:v>
                </c:pt>
                <c:pt idx="5">
                  <c:v>0</c:v>
                </c:pt>
                <c:pt idx="6">
                  <c:v>0</c:v>
                </c:pt>
                <c:pt idx="7">
                  <c:v>0</c:v>
                </c:pt>
                <c:pt idx="8">
                  <c:v>7.1641999999999997E-2</c:v>
                </c:pt>
                <c:pt idx="9">
                  <c:v>0.10665899999999999</c:v>
                </c:pt>
                <c:pt idx="10">
                  <c:v>0.40099699999999999</c:v>
                </c:pt>
                <c:pt idx="11">
                  <c:v>0.38419700000000001</c:v>
                </c:pt>
              </c:numCache>
            </c:numRef>
          </c:val>
          <c:extLst>
            <c:ext xmlns:c16="http://schemas.microsoft.com/office/drawing/2014/chart" uri="{C3380CC4-5D6E-409C-BE32-E72D297353CC}">
              <c16:uniqueId val="{00000000-5BFD-4DCF-A958-59F74F1F0970}"/>
            </c:ext>
          </c:extLst>
        </c:ser>
        <c:ser>
          <c:idx val="1"/>
          <c:order val="1"/>
          <c:tx>
            <c:strRef>
              <c:f>'8.7'!$A$11</c:f>
              <c:strCache>
                <c:ptCount val="1"/>
                <c:pt idx="0">
                  <c:v>Bioplyn</c:v>
                </c:pt>
              </c:strCache>
            </c:strRef>
          </c:tx>
          <c:spPr>
            <a:solidFill>
              <a:srgbClr val="5A6588"/>
            </a:solidFill>
          </c:spPr>
          <c:invertIfNegative val="0"/>
          <c:val>
            <c:numRef>
              <c:f>'8.7'!$B$11:$M$11</c:f>
              <c:numCache>
                <c:formatCode>#,##0.0</c:formatCode>
                <c:ptCount val="12"/>
                <c:pt idx="0">
                  <c:v>0.81299999999999994</c:v>
                </c:pt>
                <c:pt idx="1">
                  <c:v>0.26835999999999999</c:v>
                </c:pt>
                <c:pt idx="2">
                  <c:v>8.1640000000000004E-2</c:v>
                </c:pt>
                <c:pt idx="3">
                  <c:v>1.0846300000000002</c:v>
                </c:pt>
                <c:pt idx="4">
                  <c:v>1.0664200000000001</c:v>
                </c:pt>
                <c:pt idx="5">
                  <c:v>1.01688</c:v>
                </c:pt>
                <c:pt idx="6">
                  <c:v>0.59892000000000012</c:v>
                </c:pt>
                <c:pt idx="7">
                  <c:v>0.48769999999999997</c:v>
                </c:pt>
                <c:pt idx="8">
                  <c:v>0.52437</c:v>
                </c:pt>
                <c:pt idx="9">
                  <c:v>0.60980000000000001</c:v>
                </c:pt>
                <c:pt idx="10">
                  <c:v>0.7779299999999999</c:v>
                </c:pt>
                <c:pt idx="11">
                  <c:v>0.8617999999999999</c:v>
                </c:pt>
              </c:numCache>
            </c:numRef>
          </c:val>
          <c:extLst>
            <c:ext xmlns:c16="http://schemas.microsoft.com/office/drawing/2014/chart" uri="{C3380CC4-5D6E-409C-BE32-E72D297353CC}">
              <c16:uniqueId val="{00000001-5BFD-4DCF-A958-59F74F1F0970}"/>
            </c:ext>
          </c:extLst>
        </c:ser>
        <c:ser>
          <c:idx val="2"/>
          <c:order val="2"/>
          <c:tx>
            <c:strRef>
              <c:f>'8.7'!$A$12</c:f>
              <c:strCache>
                <c:ptCount val="1"/>
                <c:pt idx="0">
                  <c:v>Černé uhlí</c:v>
                </c:pt>
              </c:strCache>
            </c:strRef>
          </c:tx>
          <c:spPr>
            <a:solidFill>
              <a:srgbClr val="9198B0"/>
            </a:solidFill>
          </c:spPr>
          <c:invertIfNegative val="0"/>
          <c:val>
            <c:numRef>
              <c:f>'8.7'!$B$12:$M$12</c:f>
              <c:numCache>
                <c:formatCode>#,##0.0</c:formatCode>
                <c:ptCount val="12"/>
                <c:pt idx="0">
                  <c:v>0</c:v>
                </c:pt>
                <c:pt idx="1">
                  <c:v>0</c:v>
                </c:pt>
                <c:pt idx="2">
                  <c:v>0</c:v>
                </c:pt>
                <c:pt idx="3">
                  <c:v>0</c:v>
                </c:pt>
                <c:pt idx="4">
                  <c:v>0</c:v>
                </c:pt>
                <c:pt idx="5">
                  <c:v>0</c:v>
                </c:pt>
                <c:pt idx="6">
                  <c:v>0</c:v>
                </c:pt>
                <c:pt idx="7">
                  <c:v>0</c:v>
                </c:pt>
                <c:pt idx="8">
                  <c:v>0</c:v>
                </c:pt>
                <c:pt idx="9">
                  <c:v>0</c:v>
                </c:pt>
                <c:pt idx="10">
                  <c:v>0.17066999999999999</c:v>
                </c:pt>
                <c:pt idx="11">
                  <c:v>0</c:v>
                </c:pt>
              </c:numCache>
            </c:numRef>
          </c:val>
          <c:extLst>
            <c:ext xmlns:c16="http://schemas.microsoft.com/office/drawing/2014/chart" uri="{C3380CC4-5D6E-409C-BE32-E72D297353CC}">
              <c16:uniqueId val="{00000002-5BFD-4DCF-A958-59F74F1F0970}"/>
            </c:ext>
          </c:extLst>
        </c:ser>
        <c:ser>
          <c:idx val="3"/>
          <c:order val="3"/>
          <c:tx>
            <c:strRef>
              <c:f>'8.7'!$A$13</c:f>
              <c:strCache>
                <c:ptCount val="1"/>
                <c:pt idx="0">
                  <c:v>Elektrická energie</c:v>
                </c:pt>
              </c:strCache>
            </c:strRef>
          </c:tx>
          <c:spPr>
            <a:solidFill>
              <a:srgbClr val="C8CBD7"/>
            </a:solidFill>
          </c:spPr>
          <c:invertIfNegative val="0"/>
          <c:val>
            <c:numRef>
              <c:f>'8.7'!$B$13:$M$13</c:f>
              <c:numCache>
                <c:formatCode>#,##0.0</c:formatCode>
                <c:ptCount val="12"/>
                <c:pt idx="0">
                  <c:v>1.9E-2</c:v>
                </c:pt>
                <c:pt idx="1">
                  <c:v>3.3000000000000002E-2</c:v>
                </c:pt>
                <c:pt idx="2">
                  <c:v>6.7000000000000004E-2</c:v>
                </c:pt>
                <c:pt idx="3">
                  <c:v>3.1E-2</c:v>
                </c:pt>
                <c:pt idx="4">
                  <c:v>9.1816000000000009E-2</c:v>
                </c:pt>
                <c:pt idx="5">
                  <c:v>5.3194000000000005E-2</c:v>
                </c:pt>
                <c:pt idx="6">
                  <c:v>6.8650000000000003E-2</c:v>
                </c:pt>
                <c:pt idx="7">
                  <c:v>0.13</c:v>
                </c:pt>
                <c:pt idx="8">
                  <c:v>8.8999999999999996E-2</c:v>
                </c:pt>
                <c:pt idx="9">
                  <c:v>3.5999999999999997E-2</c:v>
                </c:pt>
                <c:pt idx="10">
                  <c:v>2E-3</c:v>
                </c:pt>
                <c:pt idx="11">
                  <c:v>2.1000000000000001E-2</c:v>
                </c:pt>
              </c:numCache>
            </c:numRef>
          </c:val>
          <c:extLst>
            <c:ext xmlns:c16="http://schemas.microsoft.com/office/drawing/2014/chart" uri="{C3380CC4-5D6E-409C-BE32-E72D297353CC}">
              <c16:uniqueId val="{00000003-5BFD-4DCF-A958-59F74F1F0970}"/>
            </c:ext>
          </c:extLst>
        </c:ser>
        <c:ser>
          <c:idx val="4"/>
          <c:order val="4"/>
          <c:tx>
            <c:strRef>
              <c:f>'8.7'!$A$14</c:f>
              <c:strCache>
                <c:ptCount val="1"/>
                <c:pt idx="0">
                  <c:v>Energie prostředí (tepelné čerpadlo)</c:v>
                </c:pt>
              </c:strCache>
            </c:strRef>
          </c:tx>
          <c:spPr>
            <a:solidFill>
              <a:srgbClr val="E02C1F"/>
            </a:solidFill>
          </c:spPr>
          <c:invertIfNegative val="0"/>
          <c:val>
            <c:numRef>
              <c:f>'8.7'!$B$14:$M$14</c:f>
              <c:numCache>
                <c:formatCode>#,##0.0</c:formatCode>
                <c:ptCount val="12"/>
                <c:pt idx="0">
                  <c:v>0.496</c:v>
                </c:pt>
                <c:pt idx="1">
                  <c:v>0.129</c:v>
                </c:pt>
                <c:pt idx="2">
                  <c:v>0.127</c:v>
                </c:pt>
                <c:pt idx="3">
                  <c:v>8.4000000000000005E-2</c:v>
                </c:pt>
                <c:pt idx="4">
                  <c:v>7.6499999999999999E-2</c:v>
                </c:pt>
                <c:pt idx="5">
                  <c:v>6.4500000000000002E-2</c:v>
                </c:pt>
                <c:pt idx="6">
                  <c:v>6.2170000000000003E-2</c:v>
                </c:pt>
                <c:pt idx="7">
                  <c:v>6.7000000000000004E-2</c:v>
                </c:pt>
                <c:pt idx="8">
                  <c:v>6.3090000000000007E-2</c:v>
                </c:pt>
                <c:pt idx="9">
                  <c:v>6.2170000000000003E-2</c:v>
                </c:pt>
                <c:pt idx="10">
                  <c:v>6.7000000000000004E-2</c:v>
                </c:pt>
                <c:pt idx="11">
                  <c:v>6.3090000000000007E-2</c:v>
                </c:pt>
              </c:numCache>
            </c:numRef>
          </c:val>
          <c:extLst>
            <c:ext xmlns:c16="http://schemas.microsoft.com/office/drawing/2014/chart" uri="{C3380CC4-5D6E-409C-BE32-E72D297353CC}">
              <c16:uniqueId val="{00000004-5BFD-4DCF-A958-59F74F1F0970}"/>
            </c:ext>
          </c:extLst>
        </c:ser>
        <c:ser>
          <c:idx val="5"/>
          <c:order val="5"/>
          <c:tx>
            <c:strRef>
              <c:f>'8.7'!$A$15</c:f>
              <c:strCache>
                <c:ptCount val="1"/>
                <c:pt idx="0">
                  <c:v>Energie Slunce (solární kolektor)</c:v>
                </c:pt>
              </c:strCache>
            </c:strRef>
          </c:tx>
          <c:spPr>
            <a:solidFill>
              <a:srgbClr val="E86158"/>
            </a:solidFill>
          </c:spPr>
          <c:invertIfNegative val="0"/>
          <c:val>
            <c:numRef>
              <c:f>'8.7'!$B$15:$M$15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BFD-4DCF-A958-59F74F1F0970}"/>
            </c:ext>
          </c:extLst>
        </c:ser>
        <c:ser>
          <c:idx val="6"/>
          <c:order val="6"/>
          <c:tx>
            <c:strRef>
              <c:f>'8.7'!$A$16</c:f>
              <c:strCache>
                <c:ptCount val="1"/>
                <c:pt idx="0">
                  <c:v>Hnědé uhlí</c:v>
                </c:pt>
              </c:strCache>
            </c:strRef>
          </c:tx>
          <c:spPr>
            <a:solidFill>
              <a:srgbClr val="F0948F"/>
            </a:solidFill>
          </c:spPr>
          <c:invertIfNegative val="0"/>
          <c:val>
            <c:numRef>
              <c:f>'8.7'!$B$16:$M$16</c:f>
              <c:numCache>
                <c:formatCode>#,##0.0</c:formatCode>
                <c:ptCount val="12"/>
                <c:pt idx="0">
                  <c:v>12.040109000000001</c:v>
                </c:pt>
                <c:pt idx="1">
                  <c:v>8.2592859999999995</c:v>
                </c:pt>
                <c:pt idx="2">
                  <c:v>7.720815</c:v>
                </c:pt>
                <c:pt idx="3">
                  <c:v>5.7545000000000002</c:v>
                </c:pt>
                <c:pt idx="4">
                  <c:v>3.5910000000000002</c:v>
                </c:pt>
                <c:pt idx="5">
                  <c:v>2.8639999999999999</c:v>
                </c:pt>
                <c:pt idx="6">
                  <c:v>2.5059999999999998</c:v>
                </c:pt>
                <c:pt idx="7">
                  <c:v>3.0011100000000002</c:v>
                </c:pt>
                <c:pt idx="8">
                  <c:v>3.59091</c:v>
                </c:pt>
                <c:pt idx="9">
                  <c:v>6.5979999999999999</c:v>
                </c:pt>
                <c:pt idx="10">
                  <c:v>9.1259999999999994</c:v>
                </c:pt>
                <c:pt idx="11">
                  <c:v>10.795639999999999</c:v>
                </c:pt>
              </c:numCache>
            </c:numRef>
          </c:val>
          <c:extLst>
            <c:ext xmlns:c16="http://schemas.microsoft.com/office/drawing/2014/chart" uri="{C3380CC4-5D6E-409C-BE32-E72D297353CC}">
              <c16:uniqueId val="{00000006-5BFD-4DCF-A958-59F74F1F0970}"/>
            </c:ext>
          </c:extLst>
        </c:ser>
        <c:ser>
          <c:idx val="7"/>
          <c:order val="7"/>
          <c:tx>
            <c:strRef>
              <c:f>'8.7'!$A$17</c:f>
              <c:strCache>
                <c:ptCount val="1"/>
                <c:pt idx="0">
                  <c:v>Jaderné palivo</c:v>
                </c:pt>
              </c:strCache>
            </c:strRef>
          </c:tx>
          <c:spPr>
            <a:solidFill>
              <a:srgbClr val="F7C9C7"/>
            </a:solidFill>
          </c:spPr>
          <c:invertIfNegative val="0"/>
          <c:val>
            <c:numRef>
              <c:f>'8.7'!$B$17:$M$17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5BFD-4DCF-A958-59F74F1F0970}"/>
            </c:ext>
          </c:extLst>
        </c:ser>
        <c:ser>
          <c:idx val="8"/>
          <c:order val="8"/>
          <c:tx>
            <c:strRef>
              <c:f>'8.7'!$A$18</c:f>
              <c:strCache>
                <c:ptCount val="1"/>
                <c:pt idx="0">
                  <c:v>Koks</c:v>
                </c:pt>
              </c:strCache>
            </c:strRef>
          </c:tx>
          <c:spPr>
            <a:solidFill>
              <a:srgbClr val="262626"/>
            </a:solidFill>
          </c:spPr>
          <c:invertIfNegative val="0"/>
          <c:val>
            <c:numRef>
              <c:f>'8.7'!$B$18:$M$18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5BFD-4DCF-A958-59F74F1F0970}"/>
            </c:ext>
          </c:extLst>
        </c:ser>
        <c:ser>
          <c:idx val="9"/>
          <c:order val="9"/>
          <c:tx>
            <c:strRef>
              <c:f>'8.7'!$A$19</c:f>
              <c:strCache>
                <c:ptCount val="1"/>
                <c:pt idx="0">
                  <c:v>Odpadní teplo</c:v>
                </c:pt>
              </c:strCache>
            </c:strRef>
          </c:tx>
          <c:spPr>
            <a:solidFill>
              <a:srgbClr val="646363"/>
            </a:solidFill>
          </c:spPr>
          <c:invertIfNegative val="0"/>
          <c:val>
            <c:numRef>
              <c:f>'8.7'!$B$19:$M$19</c:f>
              <c:numCache>
                <c:formatCode>#,##0.0</c:formatCode>
                <c:ptCount val="12"/>
                <c:pt idx="0">
                  <c:v>0.35969999999999996</c:v>
                </c:pt>
                <c:pt idx="1">
                  <c:v>0.33300000000000002</c:v>
                </c:pt>
                <c:pt idx="2">
                  <c:v>0.313</c:v>
                </c:pt>
                <c:pt idx="3">
                  <c:v>0.216</c:v>
                </c:pt>
                <c:pt idx="4">
                  <c:v>0.16900000000000001</c:v>
                </c:pt>
                <c:pt idx="5">
                  <c:v>3.73E-2</c:v>
                </c:pt>
                <c:pt idx="6">
                  <c:v>6.4700000000000008E-2</c:v>
                </c:pt>
                <c:pt idx="7">
                  <c:v>0.16639999999999999</c:v>
                </c:pt>
                <c:pt idx="8">
                  <c:v>0.2576</c:v>
                </c:pt>
                <c:pt idx="9">
                  <c:v>0.311</c:v>
                </c:pt>
                <c:pt idx="10">
                  <c:v>0.37330000000000002</c:v>
                </c:pt>
                <c:pt idx="11">
                  <c:v>0.41470000000000001</c:v>
                </c:pt>
              </c:numCache>
            </c:numRef>
          </c:val>
          <c:extLst>
            <c:ext xmlns:c16="http://schemas.microsoft.com/office/drawing/2014/chart" uri="{C3380CC4-5D6E-409C-BE32-E72D297353CC}">
              <c16:uniqueId val="{00000009-5BFD-4DCF-A958-59F74F1F0970}"/>
            </c:ext>
          </c:extLst>
        </c:ser>
        <c:ser>
          <c:idx val="10"/>
          <c:order val="10"/>
          <c:tx>
            <c:strRef>
              <c:f>'8.7'!$A$20</c:f>
              <c:strCache>
                <c:ptCount val="1"/>
                <c:pt idx="0">
                  <c:v>Ostatní kapalná paliva</c:v>
                </c:pt>
              </c:strCache>
            </c:strRef>
          </c:tx>
          <c:spPr>
            <a:solidFill>
              <a:srgbClr val="9D9D9C"/>
            </a:solidFill>
          </c:spPr>
          <c:invertIfNegative val="0"/>
          <c:val>
            <c:numRef>
              <c:f>'8.7'!$B$20:$M$20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5BFD-4DCF-A958-59F74F1F0970}"/>
            </c:ext>
          </c:extLst>
        </c:ser>
        <c:ser>
          <c:idx val="11"/>
          <c:order val="11"/>
          <c:tx>
            <c:strRef>
              <c:f>'8.7'!$A$21</c:f>
              <c:strCache>
                <c:ptCount val="1"/>
                <c:pt idx="0">
                  <c:v>Ostatní pevná paliva</c:v>
                </c:pt>
              </c:strCache>
            </c:strRef>
          </c:tx>
          <c:spPr>
            <a:solidFill>
              <a:srgbClr val="D0D0D0"/>
            </a:solidFill>
          </c:spPr>
          <c:invertIfNegative val="0"/>
          <c:val>
            <c:numRef>
              <c:f>'8.7'!$B$21:$M$21</c:f>
              <c:numCache>
                <c:formatCode>#,##0.0</c:formatCode>
                <c:ptCount val="12"/>
                <c:pt idx="0">
                  <c:v>52.03</c:v>
                </c:pt>
                <c:pt idx="1">
                  <c:v>61.183</c:v>
                </c:pt>
                <c:pt idx="2">
                  <c:v>63.125999999999998</c:v>
                </c:pt>
                <c:pt idx="3">
                  <c:v>54.052</c:v>
                </c:pt>
                <c:pt idx="4">
                  <c:v>19.66</c:v>
                </c:pt>
                <c:pt idx="5">
                  <c:v>16.82</c:v>
                </c:pt>
                <c:pt idx="6">
                  <c:v>21.231999999999999</c:v>
                </c:pt>
                <c:pt idx="7">
                  <c:v>20.873000000000001</c:v>
                </c:pt>
                <c:pt idx="8">
                  <c:v>29.69</c:v>
                </c:pt>
                <c:pt idx="9">
                  <c:v>56.755000000000003</c:v>
                </c:pt>
                <c:pt idx="10">
                  <c:v>50.058</c:v>
                </c:pt>
                <c:pt idx="11">
                  <c:v>64.944999999999993</c:v>
                </c:pt>
              </c:numCache>
            </c:numRef>
          </c:val>
          <c:extLst>
            <c:ext xmlns:c16="http://schemas.microsoft.com/office/drawing/2014/chart" uri="{C3380CC4-5D6E-409C-BE32-E72D297353CC}">
              <c16:uniqueId val="{0000000B-5BFD-4DCF-A958-59F74F1F0970}"/>
            </c:ext>
          </c:extLst>
        </c:ser>
        <c:ser>
          <c:idx val="12"/>
          <c:order val="12"/>
          <c:tx>
            <c:strRef>
              <c:f>'8.7'!$A$22</c:f>
              <c:strCache>
                <c:ptCount val="1"/>
                <c:pt idx="0">
                  <c:v>Ostatní plyny</c:v>
                </c:pt>
              </c:strCache>
            </c:strRef>
          </c:tx>
          <c:spPr>
            <a:pattFill prst="ltUpDiag">
              <a:fgClr>
                <a:srgbClr val="23315F"/>
              </a:fgClr>
              <a:bgClr>
                <a:sysClr val="window" lastClr="FFFFFF"/>
              </a:bgClr>
            </a:pattFill>
          </c:spPr>
          <c:invertIfNegative val="0"/>
          <c:val>
            <c:numRef>
              <c:f>'8.7'!$B$22:$M$22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5BFD-4DCF-A958-59F74F1F0970}"/>
            </c:ext>
          </c:extLst>
        </c:ser>
        <c:ser>
          <c:idx val="13"/>
          <c:order val="13"/>
          <c:tx>
            <c:strRef>
              <c:f>'8.7'!$A$23</c:f>
              <c:strCache>
                <c:ptCount val="1"/>
                <c:pt idx="0">
                  <c:v>Ostatní</c:v>
                </c:pt>
              </c:strCache>
            </c:strRef>
          </c:tx>
          <c:spPr>
            <a:pattFill prst="ltUpDiag">
              <a:fgClr>
                <a:srgbClr val="E02C1F"/>
              </a:fgClr>
              <a:bgClr>
                <a:sysClr val="window" lastClr="FFFFFF"/>
              </a:bgClr>
            </a:pattFill>
          </c:spPr>
          <c:invertIfNegative val="0"/>
          <c:val>
            <c:numRef>
              <c:f>'8.7'!$B$23:$M$23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5BFD-4DCF-A958-59F74F1F0970}"/>
            </c:ext>
          </c:extLst>
        </c:ser>
        <c:ser>
          <c:idx val="14"/>
          <c:order val="14"/>
          <c:tx>
            <c:strRef>
              <c:f>'8.7'!$A$24</c:f>
              <c:strCache>
                <c:ptCount val="1"/>
                <c:pt idx="0">
                  <c:v>Topné oleje</c:v>
                </c:pt>
              </c:strCache>
            </c:strRef>
          </c:tx>
          <c:spPr>
            <a:pattFill prst="ltUpDiag">
              <a:fgClr>
                <a:srgbClr val="5A6588"/>
              </a:fgClr>
              <a:bgClr>
                <a:sysClr val="window" lastClr="FFFFFF"/>
              </a:bgClr>
            </a:pattFill>
          </c:spPr>
          <c:invertIfNegative val="0"/>
          <c:val>
            <c:numRef>
              <c:f>'8.7'!$B$24:$M$24</c:f>
              <c:numCache>
                <c:formatCode>#,##0.0</c:formatCode>
                <c:ptCount val="12"/>
                <c:pt idx="0">
                  <c:v>7.6997999999999998</c:v>
                </c:pt>
                <c:pt idx="1">
                  <c:v>0.67334000000000005</c:v>
                </c:pt>
                <c:pt idx="2">
                  <c:v>0.632683</c:v>
                </c:pt>
                <c:pt idx="3">
                  <c:v>0.84698000000000007</c:v>
                </c:pt>
                <c:pt idx="4">
                  <c:v>0.10997999999999999</c:v>
                </c:pt>
                <c:pt idx="5">
                  <c:v>3.5899999999999999E-3</c:v>
                </c:pt>
                <c:pt idx="6">
                  <c:v>0</c:v>
                </c:pt>
                <c:pt idx="7">
                  <c:v>9.1199999999999996E-3</c:v>
                </c:pt>
                <c:pt idx="8">
                  <c:v>0.36038700000000001</c:v>
                </c:pt>
                <c:pt idx="9">
                  <c:v>0.62179000000000006</c:v>
                </c:pt>
                <c:pt idx="10">
                  <c:v>2.6684510000000001</c:v>
                </c:pt>
                <c:pt idx="11">
                  <c:v>2.511101</c:v>
                </c:pt>
              </c:numCache>
            </c:numRef>
          </c:val>
          <c:extLst>
            <c:ext xmlns:c16="http://schemas.microsoft.com/office/drawing/2014/chart" uri="{C3380CC4-5D6E-409C-BE32-E72D297353CC}">
              <c16:uniqueId val="{0000000E-5BFD-4DCF-A958-59F74F1F0970}"/>
            </c:ext>
          </c:extLst>
        </c:ser>
        <c:ser>
          <c:idx val="15"/>
          <c:order val="15"/>
          <c:tx>
            <c:strRef>
              <c:f>'8.7'!$A$25</c:f>
              <c:strCache>
                <c:ptCount val="1"/>
                <c:pt idx="0">
                  <c:v>Zemní plyn</c:v>
                </c:pt>
              </c:strCache>
            </c:strRef>
          </c:tx>
          <c:spPr>
            <a:pattFill prst="ltUpDiag">
              <a:fgClr>
                <a:srgbClr val="E86158"/>
              </a:fgClr>
              <a:bgClr>
                <a:sysClr val="window" lastClr="FFFFFF"/>
              </a:bgClr>
            </a:pattFill>
          </c:spPr>
          <c:invertIfNegative val="0"/>
          <c:val>
            <c:numRef>
              <c:f>'8.7'!$B$25:$M$25</c:f>
              <c:numCache>
                <c:formatCode>#,##0.0</c:formatCode>
                <c:ptCount val="12"/>
                <c:pt idx="0">
                  <c:v>227.30616499999994</c:v>
                </c:pt>
                <c:pt idx="1">
                  <c:v>143.19985499999999</c:v>
                </c:pt>
                <c:pt idx="2">
                  <c:v>121.93102500000001</c:v>
                </c:pt>
                <c:pt idx="3">
                  <c:v>81.322975999999997</c:v>
                </c:pt>
                <c:pt idx="4">
                  <c:v>46.492629000000008</c:v>
                </c:pt>
                <c:pt idx="5">
                  <c:v>35.505354999999994</c:v>
                </c:pt>
                <c:pt idx="6">
                  <c:v>26.229645999999995</c:v>
                </c:pt>
                <c:pt idx="7">
                  <c:v>25.369370999999997</c:v>
                </c:pt>
                <c:pt idx="8">
                  <c:v>38.496433999999994</c:v>
                </c:pt>
                <c:pt idx="9">
                  <c:v>87.61066000000001</c:v>
                </c:pt>
                <c:pt idx="10">
                  <c:v>160.50960800000001</c:v>
                </c:pt>
                <c:pt idx="11">
                  <c:v>187.767493</c:v>
                </c:pt>
              </c:numCache>
            </c:numRef>
          </c:val>
          <c:extLst>
            <c:ext xmlns:c16="http://schemas.microsoft.com/office/drawing/2014/chart" uri="{C3380CC4-5D6E-409C-BE32-E72D297353CC}">
              <c16:uniqueId val="{0000000F-5BFD-4DCF-A958-59F74F1F0970}"/>
            </c:ext>
          </c:extLst>
        </c:ser>
        <c:dLbls>
          <c:showLegendKey val="0"/>
          <c:showVal val="0"/>
          <c:showCatName val="0"/>
          <c:showSerName val="0"/>
          <c:showPercent val="0"/>
          <c:showBubbleSize val="0"/>
        </c:dLbls>
        <c:gapWidth val="50"/>
        <c:overlap val="100"/>
        <c:axId val="288078080"/>
        <c:axId val="288083968"/>
      </c:barChart>
      <c:catAx>
        <c:axId val="28807808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083968"/>
        <c:crosses val="autoZero"/>
        <c:auto val="1"/>
        <c:lblAlgn val="ctr"/>
        <c:lblOffset val="100"/>
        <c:noMultiLvlLbl val="0"/>
      </c:catAx>
      <c:valAx>
        <c:axId val="288083968"/>
        <c:scaling>
          <c:orientation val="minMax"/>
          <c:max val="35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078080"/>
        <c:crosses val="autoZero"/>
        <c:crossBetween val="between"/>
        <c:majorUnit val="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AB0-4C0C-BAAE-B9CF053FAA8E}"/>
              </c:ext>
            </c:extLst>
          </c:dPt>
          <c:dPt>
            <c:idx val="1"/>
            <c:bubble3D val="0"/>
            <c:spPr>
              <a:solidFill>
                <a:schemeClr val="accent2"/>
              </a:solidFill>
            </c:spPr>
            <c:extLst>
              <c:ext xmlns:c16="http://schemas.microsoft.com/office/drawing/2014/chart" uri="{C3380CC4-5D6E-409C-BE32-E72D297353CC}">
                <c16:uniqueId val="{00000003-1AB0-4C0C-BAAE-B9CF053FAA8E}"/>
              </c:ext>
            </c:extLst>
          </c:dPt>
          <c:dPt>
            <c:idx val="2"/>
            <c:bubble3D val="0"/>
            <c:spPr>
              <a:solidFill>
                <a:schemeClr val="accent3"/>
              </a:solidFill>
            </c:spPr>
            <c:extLst>
              <c:ext xmlns:c16="http://schemas.microsoft.com/office/drawing/2014/chart" uri="{C3380CC4-5D6E-409C-BE32-E72D297353CC}">
                <c16:uniqueId val="{00000005-1AB0-4C0C-BAAE-B9CF053FAA8E}"/>
              </c:ext>
            </c:extLst>
          </c:dPt>
          <c:dPt>
            <c:idx val="3"/>
            <c:bubble3D val="0"/>
            <c:spPr>
              <a:solidFill>
                <a:schemeClr val="accent4"/>
              </a:solidFill>
            </c:spPr>
            <c:extLst>
              <c:ext xmlns:c16="http://schemas.microsoft.com/office/drawing/2014/chart" uri="{C3380CC4-5D6E-409C-BE32-E72D297353CC}">
                <c16:uniqueId val="{00000007-1AB0-4C0C-BAAE-B9CF053FAA8E}"/>
              </c:ext>
            </c:extLst>
          </c:dPt>
          <c:dPt>
            <c:idx val="4"/>
            <c:bubble3D val="0"/>
            <c:spPr>
              <a:solidFill>
                <a:schemeClr val="accent5"/>
              </a:solidFill>
            </c:spPr>
            <c:extLst>
              <c:ext xmlns:c16="http://schemas.microsoft.com/office/drawing/2014/chart" uri="{C3380CC4-5D6E-409C-BE32-E72D297353CC}">
                <c16:uniqueId val="{00000009-1AB0-4C0C-BAAE-B9CF053FAA8E}"/>
              </c:ext>
            </c:extLst>
          </c:dPt>
          <c:dPt>
            <c:idx val="5"/>
            <c:bubble3D val="0"/>
            <c:spPr>
              <a:solidFill>
                <a:schemeClr val="accent6"/>
              </a:solidFill>
            </c:spPr>
            <c:extLst>
              <c:ext xmlns:c16="http://schemas.microsoft.com/office/drawing/2014/chart" uri="{C3380CC4-5D6E-409C-BE32-E72D297353CC}">
                <c16:uniqueId val="{0000000B-1AB0-4C0C-BAAE-B9CF053FAA8E}"/>
              </c:ext>
            </c:extLst>
          </c:dPt>
          <c:dPt>
            <c:idx val="6"/>
            <c:bubble3D val="0"/>
            <c:spPr>
              <a:solidFill>
                <a:srgbClr val="F0948F"/>
              </a:solidFill>
            </c:spPr>
            <c:extLst>
              <c:ext xmlns:c16="http://schemas.microsoft.com/office/drawing/2014/chart" uri="{C3380CC4-5D6E-409C-BE32-E72D297353CC}">
                <c16:uniqueId val="{0000000D-1AB0-4C0C-BAAE-B9CF053FAA8E}"/>
              </c:ext>
            </c:extLst>
          </c:dPt>
          <c:dPt>
            <c:idx val="7"/>
            <c:bubble3D val="0"/>
            <c:spPr>
              <a:solidFill>
                <a:srgbClr val="F7C9C7"/>
              </a:solidFill>
            </c:spPr>
            <c:extLst>
              <c:ext xmlns:c16="http://schemas.microsoft.com/office/drawing/2014/chart" uri="{C3380CC4-5D6E-409C-BE32-E72D297353CC}">
                <c16:uniqueId val="{0000000F-1AB0-4C0C-BAAE-B9CF053FAA8E}"/>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1AB0-4C0C-BAAE-B9CF053FAA8E}"/>
            </c:ext>
          </c:extLst>
        </c:ser>
        <c:ser>
          <c:idx val="2"/>
          <c:order val="1"/>
          <c:dPt>
            <c:idx val="0"/>
            <c:bubble3D val="0"/>
            <c:spPr>
              <a:solidFill>
                <a:schemeClr val="accent1"/>
              </a:solidFill>
            </c:spPr>
            <c:extLst>
              <c:ext xmlns:c16="http://schemas.microsoft.com/office/drawing/2014/chart" uri="{C3380CC4-5D6E-409C-BE32-E72D297353CC}">
                <c16:uniqueId val="{00000012-1AB0-4C0C-BAAE-B9CF053FAA8E}"/>
              </c:ext>
            </c:extLst>
          </c:dPt>
          <c:dPt>
            <c:idx val="1"/>
            <c:bubble3D val="0"/>
            <c:spPr>
              <a:solidFill>
                <a:schemeClr val="accent2"/>
              </a:solidFill>
            </c:spPr>
            <c:extLst>
              <c:ext xmlns:c16="http://schemas.microsoft.com/office/drawing/2014/chart" uri="{C3380CC4-5D6E-409C-BE32-E72D297353CC}">
                <c16:uniqueId val="{00000014-1AB0-4C0C-BAAE-B9CF053FAA8E}"/>
              </c:ext>
            </c:extLst>
          </c:dPt>
          <c:dPt>
            <c:idx val="2"/>
            <c:bubble3D val="0"/>
            <c:spPr>
              <a:solidFill>
                <a:schemeClr val="accent3"/>
              </a:solidFill>
            </c:spPr>
            <c:extLst>
              <c:ext xmlns:c16="http://schemas.microsoft.com/office/drawing/2014/chart" uri="{C3380CC4-5D6E-409C-BE32-E72D297353CC}">
                <c16:uniqueId val="{00000016-1AB0-4C0C-BAAE-B9CF053FAA8E}"/>
              </c:ext>
            </c:extLst>
          </c:dPt>
          <c:dPt>
            <c:idx val="3"/>
            <c:bubble3D val="0"/>
            <c:spPr>
              <a:solidFill>
                <a:schemeClr val="accent4"/>
              </a:solidFill>
            </c:spPr>
            <c:extLst>
              <c:ext xmlns:c16="http://schemas.microsoft.com/office/drawing/2014/chart" uri="{C3380CC4-5D6E-409C-BE32-E72D297353CC}">
                <c16:uniqueId val="{00000018-1AB0-4C0C-BAAE-B9CF053FAA8E}"/>
              </c:ext>
            </c:extLst>
          </c:dPt>
          <c:dPt>
            <c:idx val="4"/>
            <c:bubble3D val="0"/>
            <c:spPr>
              <a:solidFill>
                <a:schemeClr val="accent5"/>
              </a:solidFill>
            </c:spPr>
            <c:extLst>
              <c:ext xmlns:c16="http://schemas.microsoft.com/office/drawing/2014/chart" uri="{C3380CC4-5D6E-409C-BE32-E72D297353CC}">
                <c16:uniqueId val="{0000001A-1AB0-4C0C-BAAE-B9CF053FAA8E}"/>
              </c:ext>
            </c:extLst>
          </c:dPt>
          <c:dPt>
            <c:idx val="5"/>
            <c:bubble3D val="0"/>
            <c:spPr>
              <a:solidFill>
                <a:schemeClr val="accent6"/>
              </a:solidFill>
            </c:spPr>
            <c:extLst>
              <c:ext xmlns:c16="http://schemas.microsoft.com/office/drawing/2014/chart" uri="{C3380CC4-5D6E-409C-BE32-E72D297353CC}">
                <c16:uniqueId val="{0000001C-1AB0-4C0C-BAAE-B9CF053FAA8E}"/>
              </c:ext>
            </c:extLst>
          </c:dPt>
          <c:dPt>
            <c:idx val="6"/>
            <c:bubble3D val="0"/>
            <c:spPr>
              <a:solidFill>
                <a:srgbClr val="F0948F"/>
              </a:solidFill>
            </c:spPr>
            <c:extLst>
              <c:ext xmlns:c16="http://schemas.microsoft.com/office/drawing/2014/chart" uri="{C3380CC4-5D6E-409C-BE32-E72D297353CC}">
                <c16:uniqueId val="{0000001E-1AB0-4C0C-BAAE-B9CF053FAA8E}"/>
              </c:ext>
            </c:extLst>
          </c:dPt>
          <c:dPt>
            <c:idx val="7"/>
            <c:bubble3D val="0"/>
            <c:spPr>
              <a:solidFill>
                <a:srgbClr val="F7C9C7"/>
              </a:solidFill>
            </c:spPr>
            <c:extLst>
              <c:ext xmlns:c16="http://schemas.microsoft.com/office/drawing/2014/chart" uri="{C3380CC4-5D6E-409C-BE32-E72D297353CC}">
                <c16:uniqueId val="{00000020-1AB0-4C0C-BAAE-B9CF053FAA8E}"/>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1AB0-4C0C-BAAE-B9CF053FAA8E}"/>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444-4465-873E-4A4FA00BDF5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444-4465-873E-4A4FA00BDF5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444-4465-873E-4A4FA00BDF5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444-4465-873E-4A4FA00BDF5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444-4465-873E-4A4FA00BDF5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444-4465-873E-4A4FA00BDF5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444-4465-873E-4A4FA00BDF5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444-4465-873E-4A4FA00BDF5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444-4465-873E-4A4FA00BDF5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444-4465-873E-4A4FA00BDF5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444-4465-873E-4A4FA00BDF5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444-4465-873E-4A4FA00BDF5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444-4465-873E-4A4FA00BDF5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444-4465-873E-4A4FA00BDF5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444-4465-873E-4A4FA00BDF5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444-4465-873E-4A4FA00BDF5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cs typeface="Arial" panose="020B0604020202020204" pitchFamily="34" charset="0"/>
              </a:defRPr>
            </a:pPr>
            <a:r>
              <a:rPr lang="cs-CZ" sz="1000" b="1" i="0" u="none" strike="noStrike" baseline="0">
                <a:solidFill>
                  <a:schemeClr val="tx2"/>
                </a:solidFill>
                <a:effectLst/>
                <a:latin typeface="Arial" panose="020B0604020202020204" pitchFamily="34" charset="0"/>
                <a:cs typeface="Arial" panose="020B0604020202020204" pitchFamily="34" charset="0"/>
              </a:rPr>
              <a:t>Spotřeba tepla podle </a:t>
            </a:r>
            <a:r>
              <a:rPr lang="cs-CZ" sz="1000">
                <a:solidFill>
                  <a:schemeClr val="tx2"/>
                </a:solidFill>
                <a:latin typeface="Arial" panose="020B0604020202020204" pitchFamily="34" charset="0"/>
                <a:cs typeface="Arial" panose="020B0604020202020204" pitchFamily="34" charset="0"/>
              </a:rPr>
              <a:t>sektorů</a:t>
            </a:r>
            <a:r>
              <a:rPr lang="cs-CZ" sz="1000" baseline="0">
                <a:solidFill>
                  <a:schemeClr val="tx2"/>
                </a:solidFill>
                <a:latin typeface="Arial" panose="020B0604020202020204" pitchFamily="34" charset="0"/>
                <a:cs typeface="Arial" panose="020B0604020202020204" pitchFamily="34" charset="0"/>
              </a:rPr>
              <a:t> národního hospodářství</a:t>
            </a:r>
            <a:r>
              <a:rPr lang="cs-CZ" sz="1000">
                <a:solidFill>
                  <a:schemeClr val="tx2"/>
                </a:solidFill>
                <a:latin typeface="Arial" panose="020B0604020202020204" pitchFamily="34" charset="0"/>
                <a:cs typeface="Arial" panose="020B0604020202020204" pitchFamily="34" charset="0"/>
              </a:rPr>
              <a:t> (TJ)</a:t>
            </a:r>
          </a:p>
        </c:rich>
      </c:tx>
      <c:layout>
        <c:manualLayout>
          <c:xMode val="edge"/>
          <c:yMode val="edge"/>
          <c:x val="7.4263696808184957E-4"/>
          <c:y val="0"/>
        </c:manualLayout>
      </c:layout>
      <c:overlay val="0"/>
    </c:title>
    <c:autoTitleDeleted val="0"/>
    <c:plotArea>
      <c:layout>
        <c:manualLayout>
          <c:layoutTarget val="inner"/>
          <c:xMode val="edge"/>
          <c:yMode val="edge"/>
          <c:x val="9.9017301208325234E-2"/>
          <c:y val="0.221364223189086"/>
          <c:w val="0.6585583535335946"/>
          <c:h val="0.60942264432119575"/>
        </c:manualLayout>
      </c:layout>
      <c:barChart>
        <c:barDir val="col"/>
        <c:grouping val="stacked"/>
        <c:varyColors val="0"/>
        <c:ser>
          <c:idx val="0"/>
          <c:order val="0"/>
          <c:tx>
            <c:strRef>
              <c:f>'8.8'!$A$27</c:f>
              <c:strCache>
                <c:ptCount val="1"/>
                <c:pt idx="0">
                  <c:v>Průmysl</c:v>
                </c:pt>
              </c:strCache>
            </c:strRef>
          </c:tx>
          <c:invertIfNegative val="0"/>
          <c:val>
            <c:numRef>
              <c:f>'8.8'!$B$27:$M$27</c:f>
              <c:numCache>
                <c:formatCode>#,##0.0</c:formatCode>
                <c:ptCount val="12"/>
                <c:pt idx="0">
                  <c:v>266.51571499999994</c:v>
                </c:pt>
                <c:pt idx="1">
                  <c:v>172.08909600000004</c:v>
                </c:pt>
                <c:pt idx="2">
                  <c:v>171.930104</c:v>
                </c:pt>
                <c:pt idx="3">
                  <c:v>145.12412699999999</c:v>
                </c:pt>
                <c:pt idx="4">
                  <c:v>113.67609700000001</c:v>
                </c:pt>
                <c:pt idx="5">
                  <c:v>104.04237000000003</c:v>
                </c:pt>
                <c:pt idx="6">
                  <c:v>87.720153999999994</c:v>
                </c:pt>
                <c:pt idx="7">
                  <c:v>79.657956999999996</c:v>
                </c:pt>
                <c:pt idx="8">
                  <c:v>81.076229000000026</c:v>
                </c:pt>
                <c:pt idx="9">
                  <c:v>130.20207799999997</c:v>
                </c:pt>
                <c:pt idx="10">
                  <c:v>182.98829999999998</c:v>
                </c:pt>
                <c:pt idx="11">
                  <c:v>211.80210600000004</c:v>
                </c:pt>
              </c:numCache>
            </c:numRef>
          </c:val>
          <c:extLst>
            <c:ext xmlns:c16="http://schemas.microsoft.com/office/drawing/2014/chart" uri="{C3380CC4-5D6E-409C-BE32-E72D297353CC}">
              <c16:uniqueId val="{00000000-4C35-4A99-9853-A866AAAB61CA}"/>
            </c:ext>
          </c:extLst>
        </c:ser>
        <c:ser>
          <c:idx val="1"/>
          <c:order val="1"/>
          <c:tx>
            <c:strRef>
              <c:f>'8.8'!$A$28</c:f>
              <c:strCache>
                <c:ptCount val="1"/>
                <c:pt idx="0">
                  <c:v>Energetika</c:v>
                </c:pt>
              </c:strCache>
            </c:strRef>
          </c:tx>
          <c:invertIfNegative val="0"/>
          <c:val>
            <c:numRef>
              <c:f>'8.8'!$B$28:$M$28</c:f>
              <c:numCache>
                <c:formatCode>#,##0.0</c:formatCode>
                <c:ptCount val="12"/>
                <c:pt idx="0">
                  <c:v>95.984451000000007</c:v>
                </c:pt>
                <c:pt idx="1">
                  <c:v>78.022976</c:v>
                </c:pt>
                <c:pt idx="2">
                  <c:v>73.935588999999993</c:v>
                </c:pt>
                <c:pt idx="3">
                  <c:v>44.267494000000006</c:v>
                </c:pt>
                <c:pt idx="4">
                  <c:v>32.012352</c:v>
                </c:pt>
                <c:pt idx="5">
                  <c:v>27.266660999999999</c:v>
                </c:pt>
                <c:pt idx="6">
                  <c:v>24.12116</c:v>
                </c:pt>
                <c:pt idx="7">
                  <c:v>31.863061999999996</c:v>
                </c:pt>
                <c:pt idx="8">
                  <c:v>22.183999999999997</c:v>
                </c:pt>
                <c:pt idx="9">
                  <c:v>46.406412000000003</c:v>
                </c:pt>
                <c:pt idx="10">
                  <c:v>66.176998999999995</c:v>
                </c:pt>
                <c:pt idx="11">
                  <c:v>82.073600000000013</c:v>
                </c:pt>
              </c:numCache>
            </c:numRef>
          </c:val>
          <c:extLst>
            <c:ext xmlns:c16="http://schemas.microsoft.com/office/drawing/2014/chart" uri="{C3380CC4-5D6E-409C-BE32-E72D297353CC}">
              <c16:uniqueId val="{00000001-4C35-4A99-9853-A866AAAB61CA}"/>
            </c:ext>
          </c:extLst>
        </c:ser>
        <c:ser>
          <c:idx val="2"/>
          <c:order val="2"/>
          <c:tx>
            <c:strRef>
              <c:f>'8.8'!$A$29</c:f>
              <c:strCache>
                <c:ptCount val="1"/>
                <c:pt idx="0">
                  <c:v>Doprava</c:v>
                </c:pt>
              </c:strCache>
            </c:strRef>
          </c:tx>
          <c:invertIfNegative val="0"/>
          <c:val>
            <c:numRef>
              <c:f>'8.8'!$B$29:$M$29</c:f>
              <c:numCache>
                <c:formatCode>#,##0.0</c:formatCode>
                <c:ptCount val="12"/>
                <c:pt idx="0">
                  <c:v>9.3676890000000004</c:v>
                </c:pt>
                <c:pt idx="1">
                  <c:v>5.5151030000000008</c:v>
                </c:pt>
                <c:pt idx="2">
                  <c:v>4.9213880000000003</c:v>
                </c:pt>
                <c:pt idx="3">
                  <c:v>2.6906580000000004</c:v>
                </c:pt>
                <c:pt idx="4">
                  <c:v>0.66173899999999986</c:v>
                </c:pt>
                <c:pt idx="5">
                  <c:v>0.41081999999999996</c:v>
                </c:pt>
                <c:pt idx="6">
                  <c:v>0.37917200000000001</c:v>
                </c:pt>
                <c:pt idx="7">
                  <c:v>0.34613100000000008</c:v>
                </c:pt>
                <c:pt idx="8">
                  <c:v>0.40904100000000004</c:v>
                </c:pt>
                <c:pt idx="9">
                  <c:v>2.7482289999999998</c:v>
                </c:pt>
                <c:pt idx="10">
                  <c:v>8.7829260000000016</c:v>
                </c:pt>
                <c:pt idx="11">
                  <c:v>7.3522480000000003</c:v>
                </c:pt>
              </c:numCache>
            </c:numRef>
          </c:val>
          <c:extLst>
            <c:ext xmlns:c16="http://schemas.microsoft.com/office/drawing/2014/chart" uri="{C3380CC4-5D6E-409C-BE32-E72D297353CC}">
              <c16:uniqueId val="{00000002-4C35-4A99-9853-A866AAAB61CA}"/>
            </c:ext>
          </c:extLst>
        </c:ser>
        <c:ser>
          <c:idx val="3"/>
          <c:order val="3"/>
          <c:tx>
            <c:strRef>
              <c:f>'8.8'!$A$30</c:f>
              <c:strCache>
                <c:ptCount val="1"/>
                <c:pt idx="0">
                  <c:v>Stavebnictví</c:v>
                </c:pt>
              </c:strCache>
            </c:strRef>
          </c:tx>
          <c:invertIfNegative val="0"/>
          <c:val>
            <c:numRef>
              <c:f>'8.8'!$B$30:$M$30</c:f>
              <c:numCache>
                <c:formatCode>#,##0.0</c:formatCode>
                <c:ptCount val="12"/>
                <c:pt idx="0">
                  <c:v>23.414240999999997</c:v>
                </c:pt>
                <c:pt idx="1">
                  <c:v>12.471139000000001</c:v>
                </c:pt>
                <c:pt idx="2">
                  <c:v>10.363882999999998</c:v>
                </c:pt>
                <c:pt idx="3">
                  <c:v>7.5256569999999998</c:v>
                </c:pt>
                <c:pt idx="4">
                  <c:v>2.6581550000000003</c:v>
                </c:pt>
                <c:pt idx="5">
                  <c:v>1.3982319999999999</c:v>
                </c:pt>
                <c:pt idx="6">
                  <c:v>0.97317299999999995</c:v>
                </c:pt>
                <c:pt idx="7">
                  <c:v>1.472183</c:v>
                </c:pt>
                <c:pt idx="8">
                  <c:v>2.3244719999999996</c:v>
                </c:pt>
                <c:pt idx="9">
                  <c:v>6.9426699999999997</c:v>
                </c:pt>
                <c:pt idx="10">
                  <c:v>15.206470000000001</c:v>
                </c:pt>
                <c:pt idx="11">
                  <c:v>17.701450000000001</c:v>
                </c:pt>
              </c:numCache>
            </c:numRef>
          </c:val>
          <c:extLst>
            <c:ext xmlns:c16="http://schemas.microsoft.com/office/drawing/2014/chart" uri="{C3380CC4-5D6E-409C-BE32-E72D297353CC}">
              <c16:uniqueId val="{00000003-4C35-4A99-9853-A866AAAB61CA}"/>
            </c:ext>
          </c:extLst>
        </c:ser>
        <c:ser>
          <c:idx val="4"/>
          <c:order val="4"/>
          <c:tx>
            <c:strRef>
              <c:f>'8.8'!$A$31</c:f>
              <c:strCache>
                <c:ptCount val="1"/>
                <c:pt idx="0">
                  <c:v>Zemědělství a lesnictví</c:v>
                </c:pt>
              </c:strCache>
            </c:strRef>
          </c:tx>
          <c:spPr>
            <a:solidFill>
              <a:schemeClr val="accent5"/>
            </a:solidFill>
          </c:spPr>
          <c:invertIfNegative val="0"/>
          <c:val>
            <c:numRef>
              <c:f>'8.8'!$B$31:$M$31</c:f>
              <c:numCache>
                <c:formatCode>#,##0.0</c:formatCode>
                <c:ptCount val="12"/>
                <c:pt idx="0">
                  <c:v>4.17964</c:v>
                </c:pt>
                <c:pt idx="1">
                  <c:v>4.0472450000000002</c:v>
                </c:pt>
                <c:pt idx="2">
                  <c:v>3.7741500000000001</c:v>
                </c:pt>
                <c:pt idx="3">
                  <c:v>3.977214</c:v>
                </c:pt>
                <c:pt idx="4">
                  <c:v>3.6698729999999999</c:v>
                </c:pt>
                <c:pt idx="5">
                  <c:v>3.2703709999999999</c:v>
                </c:pt>
                <c:pt idx="6">
                  <c:v>1.4716600000000002</c:v>
                </c:pt>
                <c:pt idx="7">
                  <c:v>3.019987</c:v>
                </c:pt>
                <c:pt idx="8">
                  <c:v>1.5543150000000001</c:v>
                </c:pt>
                <c:pt idx="9">
                  <c:v>2.0264859999999998</c:v>
                </c:pt>
                <c:pt idx="10">
                  <c:v>3.0571890000000002</c:v>
                </c:pt>
                <c:pt idx="11">
                  <c:v>1.5728550000000001</c:v>
                </c:pt>
              </c:numCache>
            </c:numRef>
          </c:val>
          <c:extLst>
            <c:ext xmlns:c16="http://schemas.microsoft.com/office/drawing/2014/chart" uri="{C3380CC4-5D6E-409C-BE32-E72D297353CC}">
              <c16:uniqueId val="{00000004-4C35-4A99-9853-A866AAAB61CA}"/>
            </c:ext>
          </c:extLst>
        </c:ser>
        <c:ser>
          <c:idx val="5"/>
          <c:order val="5"/>
          <c:tx>
            <c:strRef>
              <c:f>'8.8'!$A$32</c:f>
              <c:strCache>
                <c:ptCount val="1"/>
                <c:pt idx="0">
                  <c:v>Domácnosti</c:v>
                </c:pt>
              </c:strCache>
            </c:strRef>
          </c:tx>
          <c:spPr>
            <a:solidFill>
              <a:schemeClr val="accent6"/>
            </a:solidFill>
          </c:spPr>
          <c:invertIfNegative val="0"/>
          <c:val>
            <c:numRef>
              <c:f>'8.8'!$B$32:$M$32</c:f>
              <c:numCache>
                <c:formatCode>#,##0.0</c:formatCode>
                <c:ptCount val="12"/>
                <c:pt idx="0">
                  <c:v>834.97646199999997</c:v>
                </c:pt>
                <c:pt idx="1">
                  <c:v>536.27091000000007</c:v>
                </c:pt>
                <c:pt idx="2">
                  <c:v>498.94566599999996</c:v>
                </c:pt>
                <c:pt idx="3">
                  <c:v>372.11696500000005</c:v>
                </c:pt>
                <c:pt idx="4">
                  <c:v>162.38005100000001</c:v>
                </c:pt>
                <c:pt idx="5">
                  <c:v>132.57120699999996</c:v>
                </c:pt>
                <c:pt idx="6">
                  <c:v>112.02601200000002</c:v>
                </c:pt>
                <c:pt idx="7">
                  <c:v>114.97259800000002</c:v>
                </c:pt>
                <c:pt idx="8">
                  <c:v>170.058378</c:v>
                </c:pt>
                <c:pt idx="9">
                  <c:v>433.51193600000005</c:v>
                </c:pt>
                <c:pt idx="10">
                  <c:v>691.87733100000014</c:v>
                </c:pt>
                <c:pt idx="11">
                  <c:v>813.80917899999997</c:v>
                </c:pt>
              </c:numCache>
            </c:numRef>
          </c:val>
          <c:extLst>
            <c:ext xmlns:c16="http://schemas.microsoft.com/office/drawing/2014/chart" uri="{C3380CC4-5D6E-409C-BE32-E72D297353CC}">
              <c16:uniqueId val="{00000005-4C35-4A99-9853-A866AAAB61CA}"/>
            </c:ext>
          </c:extLst>
        </c:ser>
        <c:ser>
          <c:idx val="6"/>
          <c:order val="6"/>
          <c:tx>
            <c:strRef>
              <c:f>'8.8'!$A$33</c:f>
              <c:strCache>
                <c:ptCount val="1"/>
                <c:pt idx="0">
                  <c:v>Obchod, služby, školství, zdravotnictví</c:v>
                </c:pt>
              </c:strCache>
            </c:strRef>
          </c:tx>
          <c:spPr>
            <a:solidFill>
              <a:srgbClr val="F0948F"/>
            </a:solidFill>
          </c:spPr>
          <c:invertIfNegative val="0"/>
          <c:val>
            <c:numRef>
              <c:f>'8.8'!$B$33:$M$33</c:f>
              <c:numCache>
                <c:formatCode>#,##0.0</c:formatCode>
                <c:ptCount val="12"/>
                <c:pt idx="0">
                  <c:v>430.08456099999995</c:v>
                </c:pt>
                <c:pt idx="1">
                  <c:v>270.33730499999996</c:v>
                </c:pt>
                <c:pt idx="2">
                  <c:v>239.72715700000001</c:v>
                </c:pt>
                <c:pt idx="3">
                  <c:v>133.12749000000002</c:v>
                </c:pt>
                <c:pt idx="4">
                  <c:v>54.07023800000001</c:v>
                </c:pt>
                <c:pt idx="5">
                  <c:v>39.548406999999983</c:v>
                </c:pt>
                <c:pt idx="6">
                  <c:v>41.971299999999999</c:v>
                </c:pt>
                <c:pt idx="7">
                  <c:v>46.695399000000009</c:v>
                </c:pt>
                <c:pt idx="8">
                  <c:v>58.468935000000002</c:v>
                </c:pt>
                <c:pt idx="9">
                  <c:v>145.75508199999999</c:v>
                </c:pt>
                <c:pt idx="10">
                  <c:v>269.18541800000003</c:v>
                </c:pt>
                <c:pt idx="11">
                  <c:v>312.547777</c:v>
                </c:pt>
              </c:numCache>
            </c:numRef>
          </c:val>
          <c:extLst>
            <c:ext xmlns:c16="http://schemas.microsoft.com/office/drawing/2014/chart" uri="{C3380CC4-5D6E-409C-BE32-E72D297353CC}">
              <c16:uniqueId val="{00000006-4C35-4A99-9853-A866AAAB61CA}"/>
            </c:ext>
          </c:extLst>
        </c:ser>
        <c:ser>
          <c:idx val="7"/>
          <c:order val="7"/>
          <c:tx>
            <c:strRef>
              <c:f>'8.8'!$A$34</c:f>
              <c:strCache>
                <c:ptCount val="1"/>
                <c:pt idx="0">
                  <c:v>Ostatní</c:v>
                </c:pt>
              </c:strCache>
            </c:strRef>
          </c:tx>
          <c:spPr>
            <a:solidFill>
              <a:srgbClr val="F7C9C7"/>
            </a:solidFill>
          </c:spPr>
          <c:invertIfNegative val="0"/>
          <c:val>
            <c:numRef>
              <c:f>'8.8'!$B$34:$M$34</c:f>
              <c:numCache>
                <c:formatCode>#,##0.0</c:formatCode>
                <c:ptCount val="12"/>
                <c:pt idx="0">
                  <c:v>24.609330000000003</c:v>
                </c:pt>
                <c:pt idx="1">
                  <c:v>14.781283</c:v>
                </c:pt>
                <c:pt idx="2">
                  <c:v>13.237739000000001</c:v>
                </c:pt>
                <c:pt idx="3">
                  <c:v>8.5631210000000006</c:v>
                </c:pt>
                <c:pt idx="4">
                  <c:v>3.5551269999999997</c:v>
                </c:pt>
                <c:pt idx="5">
                  <c:v>2.6480220000000001</c:v>
                </c:pt>
                <c:pt idx="6">
                  <c:v>2.7246650000000003</c:v>
                </c:pt>
                <c:pt idx="7">
                  <c:v>2.3714539999999995</c:v>
                </c:pt>
                <c:pt idx="8">
                  <c:v>3.5816750000000002</c:v>
                </c:pt>
                <c:pt idx="9">
                  <c:v>9.3188680000000002</c:v>
                </c:pt>
                <c:pt idx="10">
                  <c:v>17.143681000000001</c:v>
                </c:pt>
                <c:pt idx="11">
                  <c:v>21.022283999999999</c:v>
                </c:pt>
              </c:numCache>
            </c:numRef>
          </c:val>
          <c:extLst>
            <c:ext xmlns:c16="http://schemas.microsoft.com/office/drawing/2014/chart" uri="{C3380CC4-5D6E-409C-BE32-E72D297353CC}">
              <c16:uniqueId val="{00000007-4C35-4A99-9853-A866AAAB61CA}"/>
            </c:ext>
          </c:extLst>
        </c:ser>
        <c:dLbls>
          <c:showLegendKey val="0"/>
          <c:showVal val="0"/>
          <c:showCatName val="0"/>
          <c:showSerName val="0"/>
          <c:showPercent val="0"/>
          <c:showBubbleSize val="0"/>
        </c:dLbls>
        <c:gapWidth val="50"/>
        <c:overlap val="100"/>
        <c:axId val="287894528"/>
        <c:axId val="287896320"/>
      </c:barChart>
      <c:catAx>
        <c:axId val="287894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896320"/>
        <c:crosses val="autoZero"/>
        <c:auto val="1"/>
        <c:lblAlgn val="ctr"/>
        <c:lblOffset val="100"/>
        <c:noMultiLvlLbl val="0"/>
      </c:catAx>
      <c:valAx>
        <c:axId val="287896320"/>
        <c:scaling>
          <c:orientation val="minMax"/>
          <c:max val="2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894528"/>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5355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'8.8'!$M$39</c:f>
              <c:strCache>
                <c:ptCount val="1"/>
                <c:pt idx="0">
                  <c:v>Instalovaný výkon</c:v>
                </c:pt>
              </c:strCache>
            </c:strRef>
          </c:tx>
          <c:invertIfNegative val="0"/>
          <c:val>
            <c:numRef>
              <c:f>'8.8'!$N$39</c:f>
              <c:numCache>
                <c:formatCode>0.0%</c:formatCode>
                <c:ptCount val="1"/>
                <c:pt idx="0">
                  <c:v>0.15854522195138793</c:v>
                </c:pt>
              </c:numCache>
            </c:numRef>
          </c:val>
          <c:extLst>
            <c:ext xmlns:c16="http://schemas.microsoft.com/office/drawing/2014/chart" uri="{C3380CC4-5D6E-409C-BE32-E72D297353CC}">
              <c16:uniqueId val="{00000000-115A-4B6C-9703-FB8588C05095}"/>
            </c:ext>
          </c:extLst>
        </c:ser>
        <c:ser>
          <c:idx val="1"/>
          <c:order val="1"/>
          <c:tx>
            <c:strRef>
              <c:f>'8.8'!$M$40</c:f>
              <c:strCache>
                <c:ptCount val="1"/>
                <c:pt idx="0">
                  <c:v>Výroba tepla brutto</c:v>
                </c:pt>
              </c:strCache>
            </c:strRef>
          </c:tx>
          <c:invertIfNegative val="0"/>
          <c:val>
            <c:numRef>
              <c:f>'8.8'!$N$40</c:f>
              <c:numCache>
                <c:formatCode>0.0%</c:formatCode>
                <c:ptCount val="1"/>
                <c:pt idx="0">
                  <c:v>0.17489085820999792</c:v>
                </c:pt>
              </c:numCache>
            </c:numRef>
          </c:val>
          <c:extLst>
            <c:ext xmlns:c16="http://schemas.microsoft.com/office/drawing/2014/chart" uri="{C3380CC4-5D6E-409C-BE32-E72D297353CC}">
              <c16:uniqueId val="{00000001-115A-4B6C-9703-FB8588C05095}"/>
            </c:ext>
          </c:extLst>
        </c:ser>
        <c:ser>
          <c:idx val="2"/>
          <c:order val="2"/>
          <c:tx>
            <c:strRef>
              <c:f>'8.8'!$M$41</c:f>
              <c:strCache>
                <c:ptCount val="1"/>
                <c:pt idx="0">
                  <c:v>Dodávky tepla</c:v>
                </c:pt>
              </c:strCache>
            </c:strRef>
          </c:tx>
          <c:invertIfNegative val="0"/>
          <c:val>
            <c:numRef>
              <c:f>'8.8'!$N$41</c:f>
              <c:numCache>
                <c:formatCode>0.0%</c:formatCode>
                <c:ptCount val="1"/>
                <c:pt idx="0">
                  <c:v>0.13700540871752653</c:v>
                </c:pt>
              </c:numCache>
            </c:numRef>
          </c:val>
          <c:extLst>
            <c:ext xmlns:c16="http://schemas.microsoft.com/office/drawing/2014/chart" uri="{C3380CC4-5D6E-409C-BE32-E72D297353CC}">
              <c16:uniqueId val="{00000002-115A-4B6C-9703-FB8588C05095}"/>
            </c:ext>
          </c:extLst>
        </c:ser>
        <c:dLbls>
          <c:showLegendKey val="0"/>
          <c:showVal val="0"/>
          <c:showCatName val="0"/>
          <c:showSerName val="0"/>
          <c:showPercent val="0"/>
          <c:showBubbleSize val="0"/>
        </c:dLbls>
        <c:gapWidth val="150"/>
        <c:axId val="288455680"/>
        <c:axId val="288461568"/>
      </c:barChart>
      <c:catAx>
        <c:axId val="288455680"/>
        <c:scaling>
          <c:orientation val="maxMin"/>
        </c:scaling>
        <c:delete val="0"/>
        <c:axPos val="l"/>
        <c:numFmt formatCode="General" sourceLinked="1"/>
        <c:majorTickMark val="none"/>
        <c:minorTickMark val="none"/>
        <c:tickLblPos val="none"/>
        <c:crossAx val="288461568"/>
        <c:crosses val="autoZero"/>
        <c:auto val="1"/>
        <c:lblAlgn val="ctr"/>
        <c:lblOffset val="100"/>
        <c:noMultiLvlLbl val="0"/>
      </c:catAx>
      <c:valAx>
        <c:axId val="28846156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8455680"/>
        <c:crosses val="max"/>
        <c:crossBetween val="between"/>
      </c:valAx>
    </c:plotArea>
    <c:legend>
      <c:legendPos val="b"/>
      <c:layout>
        <c:manualLayout>
          <c:xMode val="edge"/>
          <c:yMode val="edge"/>
          <c:x val="2.8660647875041679E-2"/>
          <c:y val="0.73001149180090974"/>
          <c:w val="0.50517593405967331"/>
          <c:h val="0.2699885081990903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Arial" panose="020B0604020202020204" pitchFamily="34" charset="0"/>
                <a:cs typeface="Arial" panose="020B0604020202020204" pitchFamily="34" charset="0"/>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1527539467353077E-3"/>
          <c:y val="2.0293264279007205E-2"/>
        </c:manualLayout>
      </c:layout>
      <c:overlay val="0"/>
    </c:title>
    <c:autoTitleDeleted val="0"/>
    <c:plotArea>
      <c:layout>
        <c:manualLayout>
          <c:layoutTarget val="inner"/>
          <c:xMode val="edge"/>
          <c:yMode val="edge"/>
          <c:x val="0.13028590373577012"/>
          <c:y val="0.21162275854329543"/>
          <c:w val="0.83072773060839944"/>
          <c:h val="0.59852139522071957"/>
        </c:manualLayout>
      </c:layout>
      <c:barChart>
        <c:barDir val="col"/>
        <c:grouping val="stacked"/>
        <c:varyColors val="0"/>
        <c:ser>
          <c:idx val="0"/>
          <c:order val="0"/>
          <c:tx>
            <c:strRef>
              <c:f>'8.8'!$A$10</c:f>
              <c:strCache>
                <c:ptCount val="1"/>
                <c:pt idx="0">
                  <c:v>Biomasa</c:v>
                </c:pt>
              </c:strCache>
            </c:strRef>
          </c:tx>
          <c:spPr>
            <a:solidFill>
              <a:srgbClr val="23315F"/>
            </a:solidFill>
          </c:spPr>
          <c:invertIfNegative val="0"/>
          <c:val>
            <c:numRef>
              <c:f>'8.8'!$B$10:$M$10</c:f>
              <c:numCache>
                <c:formatCode>#,##0.0</c:formatCode>
                <c:ptCount val="12"/>
                <c:pt idx="0">
                  <c:v>89.854146000000014</c:v>
                </c:pt>
                <c:pt idx="1">
                  <c:v>65.53890899999999</c:v>
                </c:pt>
                <c:pt idx="2">
                  <c:v>76.77352599999999</c:v>
                </c:pt>
                <c:pt idx="3">
                  <c:v>48.727542</c:v>
                </c:pt>
                <c:pt idx="4">
                  <c:v>18.373467999999995</c:v>
                </c:pt>
                <c:pt idx="5">
                  <c:v>25.705352999999995</c:v>
                </c:pt>
                <c:pt idx="6">
                  <c:v>24.843421000000003</c:v>
                </c:pt>
                <c:pt idx="7">
                  <c:v>10.779618000000003</c:v>
                </c:pt>
                <c:pt idx="8">
                  <c:v>28.523270000000004</c:v>
                </c:pt>
                <c:pt idx="9">
                  <c:v>72.62876399999999</c:v>
                </c:pt>
                <c:pt idx="10">
                  <c:v>100.96117999999998</c:v>
                </c:pt>
                <c:pt idx="11">
                  <c:v>101.50864800000001</c:v>
                </c:pt>
              </c:numCache>
            </c:numRef>
          </c:val>
          <c:extLst>
            <c:ext xmlns:c16="http://schemas.microsoft.com/office/drawing/2014/chart" uri="{C3380CC4-5D6E-409C-BE32-E72D297353CC}">
              <c16:uniqueId val="{00000000-69D9-4AAC-A061-D4A990A73091}"/>
            </c:ext>
          </c:extLst>
        </c:ser>
        <c:ser>
          <c:idx val="1"/>
          <c:order val="1"/>
          <c:tx>
            <c:strRef>
              <c:f>'8.8'!$A$11</c:f>
              <c:strCache>
                <c:ptCount val="1"/>
                <c:pt idx="0">
                  <c:v>Bioplyn</c:v>
                </c:pt>
              </c:strCache>
            </c:strRef>
          </c:tx>
          <c:spPr>
            <a:solidFill>
              <a:srgbClr val="5A6588"/>
            </a:solidFill>
          </c:spPr>
          <c:invertIfNegative val="0"/>
          <c:val>
            <c:numRef>
              <c:f>'8.8'!$B$11:$M$11</c:f>
              <c:numCache>
                <c:formatCode>#,##0.0</c:formatCode>
                <c:ptCount val="12"/>
                <c:pt idx="0">
                  <c:v>0.140984</c:v>
                </c:pt>
                <c:pt idx="1">
                  <c:v>0.106086</c:v>
                </c:pt>
                <c:pt idx="2">
                  <c:v>0.10123</c:v>
                </c:pt>
                <c:pt idx="3">
                  <c:v>8.3388999999999991E-2</c:v>
                </c:pt>
                <c:pt idx="4">
                  <c:v>4.0562000000000001E-2</c:v>
                </c:pt>
                <c:pt idx="5">
                  <c:v>3.7651999999999998E-2</c:v>
                </c:pt>
                <c:pt idx="6">
                  <c:v>3.7543E-2</c:v>
                </c:pt>
                <c:pt idx="7">
                  <c:v>5.0783000000000002E-2</c:v>
                </c:pt>
                <c:pt idx="8">
                  <c:v>5.3973999999999994E-2</c:v>
                </c:pt>
                <c:pt idx="9">
                  <c:v>8.4173999999999999E-2</c:v>
                </c:pt>
                <c:pt idx="10">
                  <c:v>0.122614</c:v>
                </c:pt>
                <c:pt idx="11">
                  <c:v>0.14971099999999998</c:v>
                </c:pt>
              </c:numCache>
            </c:numRef>
          </c:val>
          <c:extLst>
            <c:ext xmlns:c16="http://schemas.microsoft.com/office/drawing/2014/chart" uri="{C3380CC4-5D6E-409C-BE32-E72D297353CC}">
              <c16:uniqueId val="{00000001-69D9-4AAC-A061-D4A990A73091}"/>
            </c:ext>
          </c:extLst>
        </c:ser>
        <c:ser>
          <c:idx val="2"/>
          <c:order val="2"/>
          <c:tx>
            <c:strRef>
              <c:f>'8.8'!$A$12</c:f>
              <c:strCache>
                <c:ptCount val="1"/>
                <c:pt idx="0">
                  <c:v>Černé uhlí</c:v>
                </c:pt>
              </c:strCache>
            </c:strRef>
          </c:tx>
          <c:spPr>
            <a:solidFill>
              <a:srgbClr val="9198B0"/>
            </a:solidFill>
          </c:spPr>
          <c:invertIfNegative val="0"/>
          <c:val>
            <c:numRef>
              <c:f>'8.8'!$B$12:$M$12</c:f>
              <c:numCache>
                <c:formatCode>#,##0.0</c:formatCode>
                <c:ptCount val="12"/>
                <c:pt idx="0">
                  <c:v>1056.5183559999998</c:v>
                </c:pt>
                <c:pt idx="1">
                  <c:v>632.90731000000005</c:v>
                </c:pt>
                <c:pt idx="2">
                  <c:v>576.76862399999993</c:v>
                </c:pt>
                <c:pt idx="3">
                  <c:v>390.468703</c:v>
                </c:pt>
                <c:pt idx="4">
                  <c:v>157.50368700000001</c:v>
                </c:pt>
                <c:pt idx="5">
                  <c:v>117.51583600000001</c:v>
                </c:pt>
                <c:pt idx="6">
                  <c:v>83.975839999999991</c:v>
                </c:pt>
                <c:pt idx="7">
                  <c:v>100.400992</c:v>
                </c:pt>
                <c:pt idx="8">
                  <c:v>126.45357800000001</c:v>
                </c:pt>
                <c:pt idx="9">
                  <c:v>374.190766</c:v>
                </c:pt>
                <c:pt idx="10">
                  <c:v>698.25529000000017</c:v>
                </c:pt>
                <c:pt idx="11">
                  <c:v>809.76138600000002</c:v>
                </c:pt>
              </c:numCache>
            </c:numRef>
          </c:val>
          <c:extLst>
            <c:ext xmlns:c16="http://schemas.microsoft.com/office/drawing/2014/chart" uri="{C3380CC4-5D6E-409C-BE32-E72D297353CC}">
              <c16:uniqueId val="{00000002-69D9-4AAC-A061-D4A990A73091}"/>
            </c:ext>
          </c:extLst>
        </c:ser>
        <c:ser>
          <c:idx val="3"/>
          <c:order val="3"/>
          <c:tx>
            <c:strRef>
              <c:f>'8.8'!$A$13</c:f>
              <c:strCache>
                <c:ptCount val="1"/>
                <c:pt idx="0">
                  <c:v>Elektrická energie</c:v>
                </c:pt>
              </c:strCache>
            </c:strRef>
          </c:tx>
          <c:spPr>
            <a:solidFill>
              <a:srgbClr val="C8CBD7"/>
            </a:solidFill>
          </c:spPr>
          <c:invertIfNegative val="0"/>
          <c:val>
            <c:numRef>
              <c:f>'8.8'!$B$13:$M$13</c:f>
              <c:numCache>
                <c:formatCode>#,##0.0</c:formatCode>
                <c:ptCount val="12"/>
                <c:pt idx="0">
                  <c:v>0</c:v>
                </c:pt>
                <c:pt idx="1">
                  <c:v>0</c:v>
                </c:pt>
                <c:pt idx="2">
                  <c:v>0</c:v>
                </c:pt>
                <c:pt idx="3">
                  <c:v>0</c:v>
                </c:pt>
                <c:pt idx="4">
                  <c:v>2.7414000000000001E-2</c:v>
                </c:pt>
                <c:pt idx="5">
                  <c:v>2.5376000000000003E-2</c:v>
                </c:pt>
                <c:pt idx="6">
                  <c:v>1.5458E-2</c:v>
                </c:pt>
                <c:pt idx="7">
                  <c:v>3.2606000000000003E-2</c:v>
                </c:pt>
                <c:pt idx="8">
                  <c:v>1.4121E-2</c:v>
                </c:pt>
                <c:pt idx="9">
                  <c:v>1.0999999999999999E-2</c:v>
                </c:pt>
                <c:pt idx="10">
                  <c:v>9.8110000000000003E-3</c:v>
                </c:pt>
                <c:pt idx="11">
                  <c:v>1.2074E-2</c:v>
                </c:pt>
              </c:numCache>
            </c:numRef>
          </c:val>
          <c:extLst>
            <c:ext xmlns:c16="http://schemas.microsoft.com/office/drawing/2014/chart" uri="{C3380CC4-5D6E-409C-BE32-E72D297353CC}">
              <c16:uniqueId val="{00000003-69D9-4AAC-A061-D4A990A73091}"/>
            </c:ext>
          </c:extLst>
        </c:ser>
        <c:ser>
          <c:idx val="4"/>
          <c:order val="4"/>
          <c:tx>
            <c:strRef>
              <c:f>'8.8'!$A$14</c:f>
              <c:strCache>
                <c:ptCount val="1"/>
                <c:pt idx="0">
                  <c:v>Energie prostředí (tepelné čerpadlo)</c:v>
                </c:pt>
              </c:strCache>
            </c:strRef>
          </c:tx>
          <c:spPr>
            <a:solidFill>
              <a:srgbClr val="E02C1F"/>
            </a:solidFill>
          </c:spPr>
          <c:invertIfNegative val="0"/>
          <c:val>
            <c:numRef>
              <c:f>'8.8'!$B$14:$M$14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9D9-4AAC-A061-D4A990A73091}"/>
            </c:ext>
          </c:extLst>
        </c:ser>
        <c:ser>
          <c:idx val="5"/>
          <c:order val="5"/>
          <c:tx>
            <c:strRef>
              <c:f>'8.8'!$A$15</c:f>
              <c:strCache>
                <c:ptCount val="1"/>
                <c:pt idx="0">
                  <c:v>Energie Slunce (solární kolektor)</c:v>
                </c:pt>
              </c:strCache>
            </c:strRef>
          </c:tx>
          <c:spPr>
            <a:solidFill>
              <a:srgbClr val="E86158"/>
            </a:solidFill>
          </c:spPr>
          <c:invertIfNegative val="0"/>
          <c:val>
            <c:numRef>
              <c:f>'8.8'!$B$15:$M$15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9D9-4AAC-A061-D4A990A73091}"/>
            </c:ext>
          </c:extLst>
        </c:ser>
        <c:ser>
          <c:idx val="6"/>
          <c:order val="6"/>
          <c:tx>
            <c:strRef>
              <c:f>'8.8'!$A$16</c:f>
              <c:strCache>
                <c:ptCount val="1"/>
                <c:pt idx="0">
                  <c:v>Hnědé uhlí</c:v>
                </c:pt>
              </c:strCache>
            </c:strRef>
          </c:tx>
          <c:spPr>
            <a:solidFill>
              <a:srgbClr val="F0948F"/>
            </a:solidFill>
          </c:spPr>
          <c:invertIfNegative val="0"/>
          <c:val>
            <c:numRef>
              <c:f>'8.8'!$B$16:$M$16</c:f>
              <c:numCache>
                <c:formatCode>#,##0.0</c:formatCode>
                <c:ptCount val="12"/>
                <c:pt idx="0">
                  <c:v>78.410438999999997</c:v>
                </c:pt>
                <c:pt idx="1">
                  <c:v>58.241909</c:v>
                </c:pt>
                <c:pt idx="2">
                  <c:v>37.691724000000001</c:v>
                </c:pt>
                <c:pt idx="3">
                  <c:v>9.7476140000000004</c:v>
                </c:pt>
                <c:pt idx="4">
                  <c:v>5.9341299999999997</c:v>
                </c:pt>
                <c:pt idx="5">
                  <c:v>3.0116900000000002</c:v>
                </c:pt>
                <c:pt idx="6">
                  <c:v>3.0697399999999999</c:v>
                </c:pt>
                <c:pt idx="7">
                  <c:v>6.2800699999999994</c:v>
                </c:pt>
                <c:pt idx="8">
                  <c:v>5.8952999999999998</c:v>
                </c:pt>
                <c:pt idx="9">
                  <c:v>16.382709999999999</c:v>
                </c:pt>
                <c:pt idx="10">
                  <c:v>29.775976999999997</c:v>
                </c:pt>
                <c:pt idx="11">
                  <c:v>30.016249999999999</c:v>
                </c:pt>
              </c:numCache>
            </c:numRef>
          </c:val>
          <c:extLst>
            <c:ext xmlns:c16="http://schemas.microsoft.com/office/drawing/2014/chart" uri="{C3380CC4-5D6E-409C-BE32-E72D297353CC}">
              <c16:uniqueId val="{00000006-69D9-4AAC-A061-D4A990A73091}"/>
            </c:ext>
          </c:extLst>
        </c:ser>
        <c:ser>
          <c:idx val="7"/>
          <c:order val="7"/>
          <c:tx>
            <c:strRef>
              <c:f>'8.8'!$A$17</c:f>
              <c:strCache>
                <c:ptCount val="1"/>
                <c:pt idx="0">
                  <c:v>Jaderné palivo</c:v>
                </c:pt>
              </c:strCache>
            </c:strRef>
          </c:tx>
          <c:spPr>
            <a:solidFill>
              <a:srgbClr val="F7C9C7"/>
            </a:solidFill>
          </c:spPr>
          <c:invertIfNegative val="0"/>
          <c:val>
            <c:numRef>
              <c:f>'8.8'!$B$17:$M$17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9D9-4AAC-A061-D4A990A73091}"/>
            </c:ext>
          </c:extLst>
        </c:ser>
        <c:ser>
          <c:idx val="8"/>
          <c:order val="8"/>
          <c:tx>
            <c:strRef>
              <c:f>'8.8'!$A$18</c:f>
              <c:strCache>
                <c:ptCount val="1"/>
                <c:pt idx="0">
                  <c:v>Koks</c:v>
                </c:pt>
              </c:strCache>
            </c:strRef>
          </c:tx>
          <c:spPr>
            <a:solidFill>
              <a:srgbClr val="262626"/>
            </a:solidFill>
          </c:spPr>
          <c:invertIfNegative val="0"/>
          <c:val>
            <c:numRef>
              <c:f>'8.8'!$B$18:$M$18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9D9-4AAC-A061-D4A990A73091}"/>
            </c:ext>
          </c:extLst>
        </c:ser>
        <c:ser>
          <c:idx val="9"/>
          <c:order val="9"/>
          <c:tx>
            <c:strRef>
              <c:f>'8.8'!$A$19</c:f>
              <c:strCache>
                <c:ptCount val="1"/>
                <c:pt idx="0">
                  <c:v>Odpadní teplo</c:v>
                </c:pt>
              </c:strCache>
            </c:strRef>
          </c:tx>
          <c:spPr>
            <a:solidFill>
              <a:srgbClr val="646363"/>
            </a:solidFill>
          </c:spPr>
          <c:invertIfNegative val="0"/>
          <c:val>
            <c:numRef>
              <c:f>'8.8'!$B$19:$M$19</c:f>
              <c:numCache>
                <c:formatCode>#,##0.0</c:formatCode>
                <c:ptCount val="12"/>
                <c:pt idx="0">
                  <c:v>58.995570000000001</c:v>
                </c:pt>
                <c:pt idx="1">
                  <c:v>52.776729999999993</c:v>
                </c:pt>
                <c:pt idx="2">
                  <c:v>47.84422</c:v>
                </c:pt>
                <c:pt idx="3">
                  <c:v>55.272829999999999</c:v>
                </c:pt>
                <c:pt idx="4">
                  <c:v>46.059719999999999</c:v>
                </c:pt>
                <c:pt idx="5">
                  <c:v>45.937559999999998</c:v>
                </c:pt>
                <c:pt idx="6">
                  <c:v>47.894980000000004</c:v>
                </c:pt>
                <c:pt idx="7">
                  <c:v>47.189800000000005</c:v>
                </c:pt>
                <c:pt idx="8">
                  <c:v>36.778109999999998</c:v>
                </c:pt>
                <c:pt idx="9">
                  <c:v>36.576010000000004</c:v>
                </c:pt>
                <c:pt idx="10">
                  <c:v>56.26699</c:v>
                </c:pt>
                <c:pt idx="11">
                  <c:v>55.204639999999998</c:v>
                </c:pt>
              </c:numCache>
            </c:numRef>
          </c:val>
          <c:extLst>
            <c:ext xmlns:c16="http://schemas.microsoft.com/office/drawing/2014/chart" uri="{C3380CC4-5D6E-409C-BE32-E72D297353CC}">
              <c16:uniqueId val="{00000009-69D9-4AAC-A061-D4A990A73091}"/>
            </c:ext>
          </c:extLst>
        </c:ser>
        <c:ser>
          <c:idx val="10"/>
          <c:order val="10"/>
          <c:tx>
            <c:strRef>
              <c:f>'8.8'!$A$20</c:f>
              <c:strCache>
                <c:ptCount val="1"/>
                <c:pt idx="0">
                  <c:v>Ostatní kapalná paliva</c:v>
                </c:pt>
              </c:strCache>
            </c:strRef>
          </c:tx>
          <c:spPr>
            <a:solidFill>
              <a:srgbClr val="9D9D9C"/>
            </a:solidFill>
          </c:spPr>
          <c:invertIfNegative val="0"/>
          <c:val>
            <c:numRef>
              <c:f>'8.8'!$B$20:$M$20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69D9-4AAC-A061-D4A990A73091}"/>
            </c:ext>
          </c:extLst>
        </c:ser>
        <c:ser>
          <c:idx val="11"/>
          <c:order val="11"/>
          <c:tx>
            <c:strRef>
              <c:f>'8.8'!$A$21</c:f>
              <c:strCache>
                <c:ptCount val="1"/>
                <c:pt idx="0">
                  <c:v>Ostatní pevná paliva</c:v>
                </c:pt>
              </c:strCache>
            </c:strRef>
          </c:tx>
          <c:spPr>
            <a:solidFill>
              <a:srgbClr val="D0D0D0"/>
            </a:solidFill>
          </c:spPr>
          <c:invertIfNegative val="0"/>
          <c:val>
            <c:numRef>
              <c:f>'8.8'!$B$21:$M$21</c:f>
              <c:numCache>
                <c:formatCode>#,##0.0</c:formatCode>
                <c:ptCount val="12"/>
                <c:pt idx="0">
                  <c:v>3.3039999999999998</c:v>
                </c:pt>
                <c:pt idx="1">
                  <c:v>0</c:v>
                </c:pt>
                <c:pt idx="2">
                  <c:v>1.0860000000000001</c:v>
                </c:pt>
                <c:pt idx="3">
                  <c:v>1.246</c:v>
                </c:pt>
                <c:pt idx="4">
                  <c:v>1.23</c:v>
                </c:pt>
                <c:pt idx="5">
                  <c:v>0.92100000000000004</c:v>
                </c:pt>
                <c:pt idx="6">
                  <c:v>0.85099999999999998</c:v>
                </c:pt>
                <c:pt idx="7">
                  <c:v>0</c:v>
                </c:pt>
                <c:pt idx="8">
                  <c:v>0</c:v>
                </c:pt>
                <c:pt idx="9">
                  <c:v>1.857</c:v>
                </c:pt>
                <c:pt idx="10">
                  <c:v>3.8180000000000001</c:v>
                </c:pt>
                <c:pt idx="11">
                  <c:v>1.8009999999999999</c:v>
                </c:pt>
              </c:numCache>
            </c:numRef>
          </c:val>
          <c:extLst>
            <c:ext xmlns:c16="http://schemas.microsoft.com/office/drawing/2014/chart" uri="{C3380CC4-5D6E-409C-BE32-E72D297353CC}">
              <c16:uniqueId val="{0000000B-69D9-4AAC-A061-D4A990A73091}"/>
            </c:ext>
          </c:extLst>
        </c:ser>
        <c:ser>
          <c:idx val="12"/>
          <c:order val="12"/>
          <c:tx>
            <c:strRef>
              <c:f>'8.8'!$A$22</c:f>
              <c:strCache>
                <c:ptCount val="1"/>
                <c:pt idx="0">
                  <c:v>Ostatní plyny</c:v>
                </c:pt>
              </c:strCache>
            </c:strRef>
          </c:tx>
          <c:spPr>
            <a:pattFill prst="ltUpDiag">
              <a:fgClr>
                <a:srgbClr val="23315F"/>
              </a:fgClr>
              <a:bgClr>
                <a:sysClr val="window" lastClr="FFFFFF"/>
              </a:bgClr>
            </a:pattFill>
          </c:spPr>
          <c:invertIfNegative val="0"/>
          <c:val>
            <c:numRef>
              <c:f>'8.8'!$B$22:$M$22</c:f>
              <c:numCache>
                <c:formatCode>#,##0.0</c:formatCode>
                <c:ptCount val="12"/>
                <c:pt idx="0">
                  <c:v>154.34350099999995</c:v>
                </c:pt>
                <c:pt idx="1">
                  <c:v>132.04446799999999</c:v>
                </c:pt>
                <c:pt idx="2">
                  <c:v>141.42764599999998</c:v>
                </c:pt>
                <c:pt idx="3">
                  <c:v>125.05806200000001</c:v>
                </c:pt>
                <c:pt idx="4">
                  <c:v>102.737495</c:v>
                </c:pt>
                <c:pt idx="5">
                  <c:v>76.183166</c:v>
                </c:pt>
                <c:pt idx="6">
                  <c:v>70.877424000000005</c:v>
                </c:pt>
                <c:pt idx="7">
                  <c:v>70.841999999999985</c:v>
                </c:pt>
                <c:pt idx="8">
                  <c:v>74.048994999999991</c:v>
                </c:pt>
                <c:pt idx="9">
                  <c:v>151.42209399999999</c:v>
                </c:pt>
                <c:pt idx="10">
                  <c:v>136.27462899999998</c:v>
                </c:pt>
                <c:pt idx="11">
                  <c:v>142.50844800000002</c:v>
                </c:pt>
              </c:numCache>
            </c:numRef>
          </c:val>
          <c:extLst>
            <c:ext xmlns:c16="http://schemas.microsoft.com/office/drawing/2014/chart" uri="{C3380CC4-5D6E-409C-BE32-E72D297353CC}">
              <c16:uniqueId val="{0000000C-69D9-4AAC-A061-D4A990A73091}"/>
            </c:ext>
          </c:extLst>
        </c:ser>
        <c:ser>
          <c:idx val="13"/>
          <c:order val="13"/>
          <c:tx>
            <c:strRef>
              <c:f>'8.8'!$A$23</c:f>
              <c:strCache>
                <c:ptCount val="1"/>
                <c:pt idx="0">
                  <c:v>Ostatní</c:v>
                </c:pt>
              </c:strCache>
            </c:strRef>
          </c:tx>
          <c:spPr>
            <a:pattFill prst="ltUpDiag">
              <a:fgClr>
                <a:srgbClr val="E02C1F"/>
              </a:fgClr>
              <a:bgClr>
                <a:sysClr val="window" lastClr="FFFFFF"/>
              </a:bgClr>
            </a:pattFill>
          </c:spPr>
          <c:invertIfNegative val="0"/>
          <c:val>
            <c:numRef>
              <c:f>'8.8'!$B$23:$M$23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69D9-4AAC-A061-D4A990A73091}"/>
            </c:ext>
          </c:extLst>
        </c:ser>
        <c:ser>
          <c:idx val="14"/>
          <c:order val="14"/>
          <c:tx>
            <c:strRef>
              <c:f>'8.8'!$A$24</c:f>
              <c:strCache>
                <c:ptCount val="1"/>
                <c:pt idx="0">
                  <c:v>Topné oleje</c:v>
                </c:pt>
              </c:strCache>
            </c:strRef>
          </c:tx>
          <c:spPr>
            <a:pattFill prst="ltUpDiag">
              <a:fgClr>
                <a:srgbClr val="5A6588"/>
              </a:fgClr>
              <a:bgClr>
                <a:sysClr val="window" lastClr="FFFFFF"/>
              </a:bgClr>
            </a:pattFill>
          </c:spPr>
          <c:invertIfNegative val="0"/>
          <c:val>
            <c:numRef>
              <c:f>'8.8'!$B$24:$M$24</c:f>
              <c:numCache>
                <c:formatCode>#,##0.0</c:formatCode>
                <c:ptCount val="12"/>
                <c:pt idx="0">
                  <c:v>19.533911</c:v>
                </c:pt>
                <c:pt idx="1">
                  <c:v>0.79048400000000008</c:v>
                </c:pt>
                <c:pt idx="2">
                  <c:v>2.332522</c:v>
                </c:pt>
                <c:pt idx="3">
                  <c:v>0.35749499999999995</c:v>
                </c:pt>
                <c:pt idx="4">
                  <c:v>6.8269999999999997E-2</c:v>
                </c:pt>
                <c:pt idx="5">
                  <c:v>7.4899000000000007E-2</c:v>
                </c:pt>
                <c:pt idx="6">
                  <c:v>1.1769550000000002</c:v>
                </c:pt>
                <c:pt idx="7">
                  <c:v>7.7784000000000006E-2</c:v>
                </c:pt>
                <c:pt idx="8">
                  <c:v>0.121658</c:v>
                </c:pt>
                <c:pt idx="9">
                  <c:v>0.89404099999999997</c:v>
                </c:pt>
                <c:pt idx="10">
                  <c:v>6.6982860000000004</c:v>
                </c:pt>
                <c:pt idx="11">
                  <c:v>14.536057999999999</c:v>
                </c:pt>
              </c:numCache>
            </c:numRef>
          </c:val>
          <c:extLst>
            <c:ext xmlns:c16="http://schemas.microsoft.com/office/drawing/2014/chart" uri="{C3380CC4-5D6E-409C-BE32-E72D297353CC}">
              <c16:uniqueId val="{0000000E-69D9-4AAC-A061-D4A990A73091}"/>
            </c:ext>
          </c:extLst>
        </c:ser>
        <c:ser>
          <c:idx val="15"/>
          <c:order val="15"/>
          <c:tx>
            <c:strRef>
              <c:f>'8.8'!$A$25</c:f>
              <c:strCache>
                <c:ptCount val="1"/>
                <c:pt idx="0">
                  <c:v>Zemní plyn</c:v>
                </c:pt>
              </c:strCache>
            </c:strRef>
          </c:tx>
          <c:spPr>
            <a:pattFill prst="ltUpDiag">
              <a:fgClr>
                <a:srgbClr val="E86158"/>
              </a:fgClr>
              <a:bgClr>
                <a:sysClr val="window" lastClr="FFFFFF"/>
              </a:bgClr>
            </a:pattFill>
          </c:spPr>
          <c:invertIfNegative val="0"/>
          <c:val>
            <c:numRef>
              <c:f>'8.8'!$B$25:$M$25</c:f>
              <c:numCache>
                <c:formatCode>#,##0.0</c:formatCode>
                <c:ptCount val="12"/>
                <c:pt idx="0">
                  <c:v>290.481131</c:v>
                </c:pt>
                <c:pt idx="1">
                  <c:v>195.59073900000007</c:v>
                </c:pt>
                <c:pt idx="2">
                  <c:v>172.32384900000005</c:v>
                </c:pt>
                <c:pt idx="3">
                  <c:v>124.140381</c:v>
                </c:pt>
                <c:pt idx="4">
                  <c:v>61.101164999999995</c:v>
                </c:pt>
                <c:pt idx="5">
                  <c:v>57.61634500000001</c:v>
                </c:pt>
                <c:pt idx="6">
                  <c:v>53.758475000000004</c:v>
                </c:pt>
                <c:pt idx="7">
                  <c:v>59.133047000000012</c:v>
                </c:pt>
                <c:pt idx="8">
                  <c:v>83.897562000000022</c:v>
                </c:pt>
                <c:pt idx="9">
                  <c:v>160.23034500000003</c:v>
                </c:pt>
                <c:pt idx="10">
                  <c:v>278.05140400000005</c:v>
                </c:pt>
                <c:pt idx="11">
                  <c:v>363.53123000000011</c:v>
                </c:pt>
              </c:numCache>
            </c:numRef>
          </c:val>
          <c:extLst>
            <c:ext xmlns:c16="http://schemas.microsoft.com/office/drawing/2014/chart" uri="{C3380CC4-5D6E-409C-BE32-E72D297353CC}">
              <c16:uniqueId val="{0000000F-69D9-4AAC-A061-D4A990A73091}"/>
            </c:ext>
          </c:extLst>
        </c:ser>
        <c:dLbls>
          <c:showLegendKey val="0"/>
          <c:showVal val="0"/>
          <c:showCatName val="0"/>
          <c:showSerName val="0"/>
          <c:showPercent val="0"/>
          <c:showBubbleSize val="0"/>
        </c:dLbls>
        <c:gapWidth val="50"/>
        <c:overlap val="100"/>
        <c:axId val="233565184"/>
        <c:axId val="288228096"/>
      </c:barChart>
      <c:catAx>
        <c:axId val="2335651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228096"/>
        <c:crosses val="autoZero"/>
        <c:auto val="1"/>
        <c:lblAlgn val="ctr"/>
        <c:lblOffset val="100"/>
        <c:noMultiLvlLbl val="0"/>
      </c:catAx>
      <c:valAx>
        <c:axId val="288228096"/>
        <c:scaling>
          <c:orientation val="minMax"/>
          <c:max val="2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565184"/>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C86F-4DF0-AB68-7782C13EFE9A}"/>
              </c:ext>
            </c:extLst>
          </c:dPt>
          <c:dPt>
            <c:idx val="1"/>
            <c:bubble3D val="0"/>
            <c:spPr>
              <a:solidFill>
                <a:schemeClr val="accent2"/>
              </a:solidFill>
            </c:spPr>
            <c:extLst>
              <c:ext xmlns:c16="http://schemas.microsoft.com/office/drawing/2014/chart" uri="{C3380CC4-5D6E-409C-BE32-E72D297353CC}">
                <c16:uniqueId val="{00000003-C86F-4DF0-AB68-7782C13EFE9A}"/>
              </c:ext>
            </c:extLst>
          </c:dPt>
          <c:dPt>
            <c:idx val="2"/>
            <c:bubble3D val="0"/>
            <c:spPr>
              <a:solidFill>
                <a:schemeClr val="accent3"/>
              </a:solidFill>
            </c:spPr>
            <c:extLst>
              <c:ext xmlns:c16="http://schemas.microsoft.com/office/drawing/2014/chart" uri="{C3380CC4-5D6E-409C-BE32-E72D297353CC}">
                <c16:uniqueId val="{00000005-C86F-4DF0-AB68-7782C13EFE9A}"/>
              </c:ext>
            </c:extLst>
          </c:dPt>
          <c:dPt>
            <c:idx val="3"/>
            <c:bubble3D val="0"/>
            <c:spPr>
              <a:solidFill>
                <a:schemeClr val="accent4"/>
              </a:solidFill>
            </c:spPr>
            <c:extLst>
              <c:ext xmlns:c16="http://schemas.microsoft.com/office/drawing/2014/chart" uri="{C3380CC4-5D6E-409C-BE32-E72D297353CC}">
                <c16:uniqueId val="{00000007-C86F-4DF0-AB68-7782C13EFE9A}"/>
              </c:ext>
            </c:extLst>
          </c:dPt>
          <c:dPt>
            <c:idx val="4"/>
            <c:bubble3D val="0"/>
            <c:spPr>
              <a:solidFill>
                <a:schemeClr val="accent5"/>
              </a:solidFill>
            </c:spPr>
            <c:extLst>
              <c:ext xmlns:c16="http://schemas.microsoft.com/office/drawing/2014/chart" uri="{C3380CC4-5D6E-409C-BE32-E72D297353CC}">
                <c16:uniqueId val="{00000009-C86F-4DF0-AB68-7782C13EFE9A}"/>
              </c:ext>
            </c:extLst>
          </c:dPt>
          <c:dPt>
            <c:idx val="5"/>
            <c:bubble3D val="0"/>
            <c:spPr>
              <a:solidFill>
                <a:schemeClr val="accent6"/>
              </a:solidFill>
            </c:spPr>
            <c:extLst>
              <c:ext xmlns:c16="http://schemas.microsoft.com/office/drawing/2014/chart" uri="{C3380CC4-5D6E-409C-BE32-E72D297353CC}">
                <c16:uniqueId val="{0000000B-C86F-4DF0-AB68-7782C13EFE9A}"/>
              </c:ext>
            </c:extLst>
          </c:dPt>
          <c:dPt>
            <c:idx val="6"/>
            <c:bubble3D val="0"/>
            <c:spPr>
              <a:solidFill>
                <a:srgbClr val="F0948F"/>
              </a:solidFill>
            </c:spPr>
            <c:extLst>
              <c:ext xmlns:c16="http://schemas.microsoft.com/office/drawing/2014/chart" uri="{C3380CC4-5D6E-409C-BE32-E72D297353CC}">
                <c16:uniqueId val="{0000000D-C86F-4DF0-AB68-7782C13EFE9A}"/>
              </c:ext>
            </c:extLst>
          </c:dPt>
          <c:dPt>
            <c:idx val="7"/>
            <c:bubble3D val="0"/>
            <c:spPr>
              <a:solidFill>
                <a:srgbClr val="F7C9C7"/>
              </a:solidFill>
            </c:spPr>
            <c:extLst>
              <c:ext xmlns:c16="http://schemas.microsoft.com/office/drawing/2014/chart" uri="{C3380CC4-5D6E-409C-BE32-E72D297353CC}">
                <c16:uniqueId val="{0000000F-C86F-4DF0-AB68-7782C13EFE9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C86F-4DF0-AB68-7782C13EFE9A}"/>
            </c:ext>
          </c:extLst>
        </c:ser>
        <c:ser>
          <c:idx val="2"/>
          <c:order val="1"/>
          <c:dPt>
            <c:idx val="0"/>
            <c:bubble3D val="0"/>
            <c:spPr>
              <a:solidFill>
                <a:schemeClr val="accent1"/>
              </a:solidFill>
            </c:spPr>
            <c:extLst>
              <c:ext xmlns:c16="http://schemas.microsoft.com/office/drawing/2014/chart" uri="{C3380CC4-5D6E-409C-BE32-E72D297353CC}">
                <c16:uniqueId val="{00000012-C86F-4DF0-AB68-7782C13EFE9A}"/>
              </c:ext>
            </c:extLst>
          </c:dPt>
          <c:dPt>
            <c:idx val="1"/>
            <c:bubble3D val="0"/>
            <c:spPr>
              <a:solidFill>
                <a:schemeClr val="accent2"/>
              </a:solidFill>
            </c:spPr>
            <c:extLst>
              <c:ext xmlns:c16="http://schemas.microsoft.com/office/drawing/2014/chart" uri="{C3380CC4-5D6E-409C-BE32-E72D297353CC}">
                <c16:uniqueId val="{00000014-C86F-4DF0-AB68-7782C13EFE9A}"/>
              </c:ext>
            </c:extLst>
          </c:dPt>
          <c:dPt>
            <c:idx val="2"/>
            <c:bubble3D val="0"/>
            <c:spPr>
              <a:solidFill>
                <a:schemeClr val="accent3"/>
              </a:solidFill>
            </c:spPr>
            <c:extLst>
              <c:ext xmlns:c16="http://schemas.microsoft.com/office/drawing/2014/chart" uri="{C3380CC4-5D6E-409C-BE32-E72D297353CC}">
                <c16:uniqueId val="{00000016-C86F-4DF0-AB68-7782C13EFE9A}"/>
              </c:ext>
            </c:extLst>
          </c:dPt>
          <c:dPt>
            <c:idx val="3"/>
            <c:bubble3D val="0"/>
            <c:spPr>
              <a:solidFill>
                <a:schemeClr val="accent4"/>
              </a:solidFill>
            </c:spPr>
            <c:extLst>
              <c:ext xmlns:c16="http://schemas.microsoft.com/office/drawing/2014/chart" uri="{C3380CC4-5D6E-409C-BE32-E72D297353CC}">
                <c16:uniqueId val="{00000018-C86F-4DF0-AB68-7782C13EFE9A}"/>
              </c:ext>
            </c:extLst>
          </c:dPt>
          <c:dPt>
            <c:idx val="4"/>
            <c:bubble3D val="0"/>
            <c:spPr>
              <a:solidFill>
                <a:schemeClr val="accent5"/>
              </a:solidFill>
            </c:spPr>
            <c:extLst>
              <c:ext xmlns:c16="http://schemas.microsoft.com/office/drawing/2014/chart" uri="{C3380CC4-5D6E-409C-BE32-E72D297353CC}">
                <c16:uniqueId val="{0000001A-C86F-4DF0-AB68-7782C13EFE9A}"/>
              </c:ext>
            </c:extLst>
          </c:dPt>
          <c:dPt>
            <c:idx val="5"/>
            <c:bubble3D val="0"/>
            <c:spPr>
              <a:solidFill>
                <a:schemeClr val="accent6"/>
              </a:solidFill>
            </c:spPr>
            <c:extLst>
              <c:ext xmlns:c16="http://schemas.microsoft.com/office/drawing/2014/chart" uri="{C3380CC4-5D6E-409C-BE32-E72D297353CC}">
                <c16:uniqueId val="{0000001C-C86F-4DF0-AB68-7782C13EFE9A}"/>
              </c:ext>
            </c:extLst>
          </c:dPt>
          <c:dPt>
            <c:idx val="6"/>
            <c:bubble3D val="0"/>
            <c:spPr>
              <a:solidFill>
                <a:srgbClr val="F0948F"/>
              </a:solidFill>
            </c:spPr>
            <c:extLst>
              <c:ext xmlns:c16="http://schemas.microsoft.com/office/drawing/2014/chart" uri="{C3380CC4-5D6E-409C-BE32-E72D297353CC}">
                <c16:uniqueId val="{0000001E-C86F-4DF0-AB68-7782C13EFE9A}"/>
              </c:ext>
            </c:extLst>
          </c:dPt>
          <c:dPt>
            <c:idx val="7"/>
            <c:bubble3D val="0"/>
            <c:spPr>
              <a:solidFill>
                <a:srgbClr val="F7C9C7"/>
              </a:solidFill>
            </c:spPr>
            <c:extLst>
              <c:ext xmlns:c16="http://schemas.microsoft.com/office/drawing/2014/chart" uri="{C3380CC4-5D6E-409C-BE32-E72D297353CC}">
                <c16:uniqueId val="{00000020-C86F-4DF0-AB68-7782C13EFE9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C86F-4DF0-AB68-7782C13EFE9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accent1"/>
                </a:solidFill>
              </a:rPr>
              <a:t>Podíl </a:t>
            </a:r>
            <a:r>
              <a:rPr lang="cs-CZ" sz="1000">
                <a:solidFill>
                  <a:schemeClr val="accent1"/>
                </a:solidFill>
              </a:rPr>
              <a:t>krajů ČR</a:t>
            </a:r>
            <a:r>
              <a:rPr lang="cs-CZ" sz="1000" baseline="0">
                <a:solidFill>
                  <a:schemeClr val="accent1"/>
                </a:solidFill>
              </a:rPr>
              <a:t> na </a:t>
            </a:r>
            <a:r>
              <a:rPr lang="cs-CZ" sz="1000">
                <a:solidFill>
                  <a:schemeClr val="accent1"/>
                </a:solidFill>
              </a:rPr>
              <a:t>dodávkách tepla</a:t>
            </a:r>
            <a:endParaRPr lang="en-US" sz="1000">
              <a:solidFill>
                <a:schemeClr val="accent1"/>
              </a:solidFill>
            </a:endParaRPr>
          </a:p>
        </c:rich>
      </c:tx>
      <c:layout>
        <c:manualLayout>
          <c:xMode val="edge"/>
          <c:yMode val="edge"/>
          <c:x val="2.1699430658502519E-2"/>
          <c:y val="1.7054375505371498E-2"/>
        </c:manualLayout>
      </c:layout>
      <c:overlay val="0"/>
      <c:spPr>
        <a:solidFill>
          <a:sysClr val="window" lastClr="FFFFFF"/>
        </a:solidFill>
      </c:spPr>
    </c:title>
    <c:autoTitleDeleted val="0"/>
    <c:plotArea>
      <c:layout>
        <c:manualLayout>
          <c:layoutTarget val="inner"/>
          <c:xMode val="edge"/>
          <c:yMode val="edge"/>
          <c:x val="0.11888706547475116"/>
          <c:y val="0.11085016350600201"/>
          <c:w val="0.84366886529688589"/>
          <c:h val="0.7730427545344885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DE1A-44E4-AEB6-A3524CFE6F2B}"/>
              </c:ext>
            </c:extLst>
          </c:dPt>
          <c:dPt>
            <c:idx val="1"/>
            <c:bubble3D val="0"/>
            <c:spPr>
              <a:solidFill>
                <a:schemeClr val="accent2"/>
              </a:solidFill>
            </c:spPr>
            <c:extLst>
              <c:ext xmlns:c16="http://schemas.microsoft.com/office/drawing/2014/chart" uri="{C3380CC4-5D6E-409C-BE32-E72D297353CC}">
                <c16:uniqueId val="{0000000B-DE1A-44E4-AEB6-A3524CFE6F2B}"/>
              </c:ext>
            </c:extLst>
          </c:dPt>
          <c:dPt>
            <c:idx val="2"/>
            <c:bubble3D val="0"/>
            <c:spPr>
              <a:solidFill>
                <a:schemeClr val="accent3"/>
              </a:solidFill>
            </c:spPr>
            <c:extLst>
              <c:ext xmlns:c16="http://schemas.microsoft.com/office/drawing/2014/chart" uri="{C3380CC4-5D6E-409C-BE32-E72D297353CC}">
                <c16:uniqueId val="{0000000A-DE1A-44E4-AEB6-A3524CFE6F2B}"/>
              </c:ext>
            </c:extLst>
          </c:dPt>
          <c:dPt>
            <c:idx val="3"/>
            <c:bubble3D val="0"/>
            <c:spPr>
              <a:solidFill>
                <a:schemeClr val="accent4"/>
              </a:solidFill>
            </c:spPr>
            <c:extLst>
              <c:ext xmlns:c16="http://schemas.microsoft.com/office/drawing/2014/chart" uri="{C3380CC4-5D6E-409C-BE32-E72D297353CC}">
                <c16:uniqueId val="{00000009-DE1A-44E4-AEB6-A3524CFE6F2B}"/>
              </c:ext>
            </c:extLst>
          </c:dPt>
          <c:dPt>
            <c:idx val="4"/>
            <c:bubble3D val="0"/>
            <c:spPr>
              <a:solidFill>
                <a:schemeClr val="accent5"/>
              </a:solidFill>
            </c:spPr>
            <c:extLst>
              <c:ext xmlns:c16="http://schemas.microsoft.com/office/drawing/2014/chart" uri="{C3380CC4-5D6E-409C-BE32-E72D297353CC}">
                <c16:uniqueId val="{00000008-DE1A-44E4-AEB6-A3524CFE6F2B}"/>
              </c:ext>
            </c:extLst>
          </c:dPt>
          <c:dPt>
            <c:idx val="5"/>
            <c:bubble3D val="0"/>
            <c:spPr>
              <a:solidFill>
                <a:schemeClr val="accent6"/>
              </a:solidFill>
            </c:spPr>
            <c:extLst>
              <c:ext xmlns:c16="http://schemas.microsoft.com/office/drawing/2014/chart" uri="{C3380CC4-5D6E-409C-BE32-E72D297353CC}">
                <c16:uniqueId val="{00000000-58CD-40D8-A955-463567CFDADD}"/>
              </c:ext>
            </c:extLst>
          </c:dPt>
          <c:dPt>
            <c:idx val="6"/>
            <c:bubble3D val="0"/>
            <c:spPr>
              <a:solidFill>
                <a:srgbClr val="F0948F"/>
              </a:solidFill>
            </c:spPr>
            <c:extLst>
              <c:ext xmlns:c16="http://schemas.microsoft.com/office/drawing/2014/chart" uri="{C3380CC4-5D6E-409C-BE32-E72D297353CC}">
                <c16:uniqueId val="{00000007-DE1A-44E4-AEB6-A3524CFE6F2B}"/>
              </c:ext>
            </c:extLst>
          </c:dPt>
          <c:dPt>
            <c:idx val="7"/>
            <c:bubble3D val="0"/>
            <c:spPr>
              <a:solidFill>
                <a:srgbClr val="F7C9C7"/>
              </a:solidFill>
            </c:spPr>
            <c:extLst>
              <c:ext xmlns:c16="http://schemas.microsoft.com/office/drawing/2014/chart" uri="{C3380CC4-5D6E-409C-BE32-E72D297353CC}">
                <c16:uniqueId val="{00000001-58CD-40D8-A955-463567CFDADD}"/>
              </c:ext>
            </c:extLst>
          </c:dPt>
          <c:dPt>
            <c:idx val="8"/>
            <c:bubble3D val="0"/>
            <c:spPr>
              <a:solidFill>
                <a:schemeClr val="tx1"/>
              </a:solidFill>
            </c:spPr>
            <c:extLst>
              <c:ext xmlns:c16="http://schemas.microsoft.com/office/drawing/2014/chart" uri="{C3380CC4-5D6E-409C-BE32-E72D297353CC}">
                <c16:uniqueId val="{00000002-BBDD-4778-8908-D00B076481BE}"/>
              </c:ext>
            </c:extLst>
          </c:dPt>
          <c:dPt>
            <c:idx val="9"/>
            <c:bubble3D val="0"/>
            <c:spPr>
              <a:solidFill>
                <a:srgbClr val="646363"/>
              </a:solidFill>
            </c:spPr>
            <c:extLst>
              <c:ext xmlns:c16="http://schemas.microsoft.com/office/drawing/2014/chart" uri="{C3380CC4-5D6E-409C-BE32-E72D297353CC}">
                <c16:uniqueId val="{00000006-DE1A-44E4-AEB6-A3524CFE6F2B}"/>
              </c:ext>
            </c:extLst>
          </c:dPt>
          <c:dPt>
            <c:idx val="10"/>
            <c:bubble3D val="0"/>
            <c:spPr>
              <a:solidFill>
                <a:srgbClr val="9D9D9C"/>
              </a:solidFill>
            </c:spPr>
            <c:extLst>
              <c:ext xmlns:c16="http://schemas.microsoft.com/office/drawing/2014/chart" uri="{C3380CC4-5D6E-409C-BE32-E72D297353CC}">
                <c16:uniqueId val="{00000005-DE1A-44E4-AEB6-A3524CFE6F2B}"/>
              </c:ext>
            </c:extLst>
          </c:dPt>
          <c:dPt>
            <c:idx val="11"/>
            <c:bubble3D val="0"/>
            <c:spPr>
              <a:solidFill>
                <a:srgbClr val="D0D0D0"/>
              </a:solidFill>
            </c:spPr>
            <c:extLst>
              <c:ext xmlns:c16="http://schemas.microsoft.com/office/drawing/2014/chart" uri="{C3380CC4-5D6E-409C-BE32-E72D297353CC}">
                <c16:uniqueId val="{00000004-DE1A-44E4-AEB6-A3524CFE6F2B}"/>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3-DE1A-44E4-AEB6-A3524CFE6F2B}"/>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2-DE1A-44E4-AEB6-A3524CFE6F2B}"/>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BBDD-4778-8908-D00B076481BE}"/>
                </c:ext>
              </c:extLst>
            </c:dLbl>
            <c:dLbl>
              <c:idx val="11"/>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DE1A-44E4-AEB6-A3524CFE6F2B}"/>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E1A-44E4-AEB6-A3524CFE6F2B}"/>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E1A-44E4-AEB6-A3524CFE6F2B}"/>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#,##0.0</c:formatCode>
                <c:ptCount val="14"/>
                <c:pt idx="0">
                  <c:v>3521.4806410000001</c:v>
                </c:pt>
                <c:pt idx="1">
                  <c:v>3960.6207990000003</c:v>
                </c:pt>
                <c:pt idx="2">
                  <c:v>4746.408109</c:v>
                </c:pt>
                <c:pt idx="3">
                  <c:v>3164.3595090000008</c:v>
                </c:pt>
                <c:pt idx="4">
                  <c:v>1486.9778019999997</c:v>
                </c:pt>
                <c:pt idx="5">
                  <c:v>2638.8977519999999</c:v>
                </c:pt>
                <c:pt idx="6">
                  <c:v>1799.771757</c:v>
                </c:pt>
                <c:pt idx="7">
                  <c:v>10001.749452</c:v>
                </c:pt>
                <c:pt idx="8">
                  <c:v>2949.1819089999995</c:v>
                </c:pt>
                <c:pt idx="9">
                  <c:v>3551.7946380000003</c:v>
                </c:pt>
                <c:pt idx="10">
                  <c:v>3712.9149169999996</c:v>
                </c:pt>
                <c:pt idx="11">
                  <c:v>17102.728487</c:v>
                </c:pt>
                <c:pt idx="12">
                  <c:v>11166.900438999997</c:v>
                </c:pt>
                <c:pt idx="13">
                  <c:v>3198.8021220000001</c:v>
                </c:pt>
              </c:numCache>
            </c:numRef>
          </c:val>
          <c:extLst>
            <c:ext xmlns:c16="http://schemas.microsoft.com/office/drawing/2014/chart" uri="{C3380CC4-5D6E-409C-BE32-E72D297353CC}">
              <c16:uniqueId val="{00000003-58CD-40D8-A955-463567CFDADD}"/>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B64-4BEB-9793-3957C5444001}"/>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B64-4BEB-9793-3957C5444001}"/>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B64-4BEB-9793-3957C5444001}"/>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B64-4BEB-9793-3957C5444001}"/>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B64-4BEB-9793-3957C5444001}"/>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B64-4BEB-9793-3957C5444001}"/>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B64-4BEB-9793-3957C5444001}"/>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B64-4BEB-9793-3957C5444001}"/>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B64-4BEB-9793-3957C5444001}"/>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B64-4BEB-9793-3957C5444001}"/>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B64-4BEB-9793-3957C5444001}"/>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B64-4BEB-9793-3957C5444001}"/>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B64-4BEB-9793-3957C5444001}"/>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B64-4BEB-9793-3957C5444001}"/>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B64-4BEB-9793-3957C5444001}"/>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B64-4BEB-9793-3957C5444001}"/>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63E-4"/>
          <c:y val="1.3259962702358308E-3"/>
        </c:manualLayout>
      </c:layout>
      <c:overlay val="0"/>
    </c:title>
    <c:autoTitleDeleted val="0"/>
    <c:plotArea>
      <c:layout>
        <c:manualLayout>
          <c:layoutTarget val="inner"/>
          <c:xMode val="edge"/>
          <c:yMode val="edge"/>
          <c:x val="7.4097119597625161E-2"/>
          <c:y val="0.21933223667894458"/>
          <c:w val="0.63463183778965071"/>
          <c:h val="0.58052494005431643"/>
        </c:manualLayout>
      </c:layout>
      <c:barChart>
        <c:barDir val="col"/>
        <c:grouping val="stacked"/>
        <c:varyColors val="0"/>
        <c:ser>
          <c:idx val="0"/>
          <c:order val="0"/>
          <c:tx>
            <c:strRef>
              <c:f>'8.9'!$A$27</c:f>
              <c:strCache>
                <c:ptCount val="1"/>
                <c:pt idx="0">
                  <c:v>Průmysl</c:v>
                </c:pt>
              </c:strCache>
            </c:strRef>
          </c:tx>
          <c:invertIfNegative val="0"/>
          <c:val>
            <c:numRef>
              <c:f>'8.9'!$B$27:$M$27</c:f>
              <c:numCache>
                <c:formatCode>#,##0.0</c:formatCode>
                <c:ptCount val="12"/>
                <c:pt idx="0">
                  <c:v>74.497768000000008</c:v>
                </c:pt>
                <c:pt idx="1">
                  <c:v>45.107517000000001</c:v>
                </c:pt>
                <c:pt idx="2">
                  <c:v>39.720404999999992</c:v>
                </c:pt>
                <c:pt idx="3">
                  <c:v>30.107393999999999</c:v>
                </c:pt>
                <c:pt idx="4">
                  <c:v>21.976238000000002</c:v>
                </c:pt>
                <c:pt idx="5">
                  <c:v>18.652538</c:v>
                </c:pt>
                <c:pt idx="6">
                  <c:v>17.054001000000003</c:v>
                </c:pt>
                <c:pt idx="7">
                  <c:v>17.069298000000003</c:v>
                </c:pt>
                <c:pt idx="8">
                  <c:v>17.910792999999998</c:v>
                </c:pt>
                <c:pt idx="9">
                  <c:v>35.660231000000003</c:v>
                </c:pt>
                <c:pt idx="10">
                  <c:v>50.084229000000008</c:v>
                </c:pt>
                <c:pt idx="11">
                  <c:v>57.070835000000002</c:v>
                </c:pt>
              </c:numCache>
            </c:numRef>
          </c:val>
          <c:extLst>
            <c:ext xmlns:c16="http://schemas.microsoft.com/office/drawing/2014/chart" uri="{C3380CC4-5D6E-409C-BE32-E72D297353CC}">
              <c16:uniqueId val="{00000000-0F87-474C-83B6-66F9D6E7D10B}"/>
            </c:ext>
          </c:extLst>
        </c:ser>
        <c:ser>
          <c:idx val="1"/>
          <c:order val="1"/>
          <c:tx>
            <c:strRef>
              <c:f>'8.9'!$A$28</c:f>
              <c:strCache>
                <c:ptCount val="1"/>
                <c:pt idx="0">
                  <c:v>Energetika</c:v>
                </c:pt>
              </c:strCache>
            </c:strRef>
          </c:tx>
          <c:invertIfNegative val="0"/>
          <c:val>
            <c:numRef>
              <c:f>'8.9'!$B$28:$M$28</c:f>
              <c:numCache>
                <c:formatCode>#,##0.0</c:formatCode>
                <c:ptCount val="12"/>
                <c:pt idx="0">
                  <c:v>11.393886</c:v>
                </c:pt>
                <c:pt idx="1">
                  <c:v>5.1019170000000003</c:v>
                </c:pt>
                <c:pt idx="2">
                  <c:v>2.850009</c:v>
                </c:pt>
                <c:pt idx="3">
                  <c:v>1.5723180000000001</c:v>
                </c:pt>
                <c:pt idx="4">
                  <c:v>0.27470499999999998</c:v>
                </c:pt>
                <c:pt idx="5">
                  <c:v>0.21627000000000002</c:v>
                </c:pt>
                <c:pt idx="6">
                  <c:v>0.29036899999999999</c:v>
                </c:pt>
                <c:pt idx="7">
                  <c:v>0.16042200000000001</c:v>
                </c:pt>
                <c:pt idx="8">
                  <c:v>0.18254300000000001</c:v>
                </c:pt>
                <c:pt idx="9">
                  <c:v>1.7251570000000001</c:v>
                </c:pt>
                <c:pt idx="10">
                  <c:v>5.7044079999999999</c:v>
                </c:pt>
                <c:pt idx="11">
                  <c:v>8.0838369999999991</c:v>
                </c:pt>
              </c:numCache>
            </c:numRef>
          </c:val>
          <c:extLst>
            <c:ext xmlns:c16="http://schemas.microsoft.com/office/drawing/2014/chart" uri="{C3380CC4-5D6E-409C-BE32-E72D297353CC}">
              <c16:uniqueId val="{00000001-0F87-474C-83B6-66F9D6E7D10B}"/>
            </c:ext>
          </c:extLst>
        </c:ser>
        <c:ser>
          <c:idx val="2"/>
          <c:order val="2"/>
          <c:tx>
            <c:strRef>
              <c:f>'8.9'!$A$29</c:f>
              <c:strCache>
                <c:ptCount val="1"/>
                <c:pt idx="0">
                  <c:v>Doprava</c:v>
                </c:pt>
              </c:strCache>
            </c:strRef>
          </c:tx>
          <c:invertIfNegative val="0"/>
          <c:val>
            <c:numRef>
              <c:f>'8.9'!$B$29:$M$29</c:f>
              <c:numCache>
                <c:formatCode>#,##0.0</c:formatCode>
                <c:ptCount val="12"/>
                <c:pt idx="0">
                  <c:v>0.215</c:v>
                </c:pt>
                <c:pt idx="1">
                  <c:v>0.1502</c:v>
                </c:pt>
                <c:pt idx="2">
                  <c:v>0.11259999999999999</c:v>
                </c:pt>
                <c:pt idx="3">
                  <c:v>6.7900000000000002E-2</c:v>
                </c:pt>
                <c:pt idx="4">
                  <c:v>1.2800000000000001E-2</c:v>
                </c:pt>
                <c:pt idx="5">
                  <c:v>4.0000000000000001E-3</c:v>
                </c:pt>
                <c:pt idx="6">
                  <c:v>4.0000000000000001E-3</c:v>
                </c:pt>
                <c:pt idx="7">
                  <c:v>7.0000000000000001E-3</c:v>
                </c:pt>
                <c:pt idx="8">
                  <c:v>5.0000000000000001E-3</c:v>
                </c:pt>
                <c:pt idx="9">
                  <c:v>7.6259999999999994E-2</c:v>
                </c:pt>
                <c:pt idx="10">
                  <c:v>9.2999999999999999E-2</c:v>
                </c:pt>
                <c:pt idx="11">
                  <c:v>0.215</c:v>
                </c:pt>
              </c:numCache>
            </c:numRef>
          </c:val>
          <c:extLst>
            <c:ext xmlns:c16="http://schemas.microsoft.com/office/drawing/2014/chart" uri="{C3380CC4-5D6E-409C-BE32-E72D297353CC}">
              <c16:uniqueId val="{00000002-0F87-474C-83B6-66F9D6E7D10B}"/>
            </c:ext>
          </c:extLst>
        </c:ser>
        <c:ser>
          <c:idx val="3"/>
          <c:order val="3"/>
          <c:tx>
            <c:strRef>
              <c:f>'8.9'!$A$30</c:f>
              <c:strCache>
                <c:ptCount val="1"/>
                <c:pt idx="0">
                  <c:v>Stavebnictví</c:v>
                </c:pt>
              </c:strCache>
            </c:strRef>
          </c:tx>
          <c:invertIfNegative val="0"/>
          <c:val>
            <c:numRef>
              <c:f>'8.9'!$B$30:$M$30</c:f>
              <c:numCache>
                <c:formatCode>#,##0.0</c:formatCode>
                <c:ptCount val="12"/>
                <c:pt idx="0">
                  <c:v>5.8951080000000005</c:v>
                </c:pt>
                <c:pt idx="1">
                  <c:v>3.4277150000000001</c:v>
                </c:pt>
                <c:pt idx="2">
                  <c:v>2.464518</c:v>
                </c:pt>
                <c:pt idx="3">
                  <c:v>0.99836099999999994</c:v>
                </c:pt>
                <c:pt idx="4">
                  <c:v>0.130103</c:v>
                </c:pt>
                <c:pt idx="5">
                  <c:v>3.9234999999999999E-2</c:v>
                </c:pt>
                <c:pt idx="6">
                  <c:v>3.9698999999999998E-2</c:v>
                </c:pt>
                <c:pt idx="7">
                  <c:v>4.3796999999999996E-2</c:v>
                </c:pt>
                <c:pt idx="8">
                  <c:v>4.7115000000000004E-2</c:v>
                </c:pt>
                <c:pt idx="9">
                  <c:v>0.65485099999999996</c:v>
                </c:pt>
                <c:pt idx="10">
                  <c:v>3.2933670000000004</c:v>
                </c:pt>
                <c:pt idx="11">
                  <c:v>3.4345180000000002</c:v>
                </c:pt>
              </c:numCache>
            </c:numRef>
          </c:val>
          <c:extLst>
            <c:ext xmlns:c16="http://schemas.microsoft.com/office/drawing/2014/chart" uri="{C3380CC4-5D6E-409C-BE32-E72D297353CC}">
              <c16:uniqueId val="{00000003-0F87-474C-83B6-66F9D6E7D10B}"/>
            </c:ext>
          </c:extLst>
        </c:ser>
        <c:ser>
          <c:idx val="4"/>
          <c:order val="4"/>
          <c:tx>
            <c:strRef>
              <c:f>'8.9'!$A$31</c:f>
              <c:strCache>
                <c:ptCount val="1"/>
                <c:pt idx="0">
                  <c:v>Zemědělství a lesnictví</c:v>
                </c:pt>
              </c:strCache>
            </c:strRef>
          </c:tx>
          <c:invertIfNegative val="0"/>
          <c:val>
            <c:numRef>
              <c:f>'8.9'!$B$31:$M$31</c:f>
              <c:numCache>
                <c:formatCode>#,##0.0</c:formatCode>
                <c:ptCount val="12"/>
                <c:pt idx="0">
                  <c:v>1.2731130000000002</c:v>
                </c:pt>
                <c:pt idx="1">
                  <c:v>1.209095</c:v>
                </c:pt>
                <c:pt idx="2">
                  <c:v>1.273817</c:v>
                </c:pt>
                <c:pt idx="3">
                  <c:v>0.93047399999999991</c:v>
                </c:pt>
                <c:pt idx="4">
                  <c:v>0.72820299999999993</c:v>
                </c:pt>
                <c:pt idx="5">
                  <c:v>0.63768100000000005</c:v>
                </c:pt>
                <c:pt idx="6">
                  <c:v>0.64348399999999994</c:v>
                </c:pt>
                <c:pt idx="7">
                  <c:v>0.58753900000000003</c:v>
                </c:pt>
                <c:pt idx="8">
                  <c:v>0.73035099999999997</c:v>
                </c:pt>
                <c:pt idx="9">
                  <c:v>1.0726849999999999</c:v>
                </c:pt>
                <c:pt idx="10">
                  <c:v>1.303763</c:v>
                </c:pt>
                <c:pt idx="11">
                  <c:v>1.51919</c:v>
                </c:pt>
              </c:numCache>
            </c:numRef>
          </c:val>
          <c:extLst>
            <c:ext xmlns:c16="http://schemas.microsoft.com/office/drawing/2014/chart" uri="{C3380CC4-5D6E-409C-BE32-E72D297353CC}">
              <c16:uniqueId val="{00000004-0F87-474C-83B6-66F9D6E7D10B}"/>
            </c:ext>
          </c:extLst>
        </c:ser>
        <c:ser>
          <c:idx val="5"/>
          <c:order val="5"/>
          <c:tx>
            <c:strRef>
              <c:f>'8.9'!$A$32</c:f>
              <c:strCache>
                <c:ptCount val="1"/>
                <c:pt idx="0">
                  <c:v>Domácnosti</c:v>
                </c:pt>
              </c:strCache>
            </c:strRef>
          </c:tx>
          <c:spPr>
            <a:solidFill>
              <a:schemeClr val="accent6"/>
            </a:solidFill>
          </c:spPr>
          <c:invertIfNegative val="0"/>
          <c:val>
            <c:numRef>
              <c:f>'8.9'!$B$32:$M$32</c:f>
              <c:numCache>
                <c:formatCode>#,##0.0</c:formatCode>
                <c:ptCount val="12"/>
                <c:pt idx="0">
                  <c:v>244.65204399999999</c:v>
                </c:pt>
                <c:pt idx="1">
                  <c:v>159.38418699999997</c:v>
                </c:pt>
                <c:pt idx="2">
                  <c:v>139.273009</c:v>
                </c:pt>
                <c:pt idx="3">
                  <c:v>100.29347500000002</c:v>
                </c:pt>
                <c:pt idx="4">
                  <c:v>51.908100999999995</c:v>
                </c:pt>
                <c:pt idx="5">
                  <c:v>43.413592000000001</c:v>
                </c:pt>
                <c:pt idx="6">
                  <c:v>34.873657000000001</c:v>
                </c:pt>
                <c:pt idx="7">
                  <c:v>33.731664000000002</c:v>
                </c:pt>
                <c:pt idx="8">
                  <c:v>47.786641999999993</c:v>
                </c:pt>
                <c:pt idx="9">
                  <c:v>119.55608599999999</c:v>
                </c:pt>
                <c:pt idx="10">
                  <c:v>201.910291</c:v>
                </c:pt>
                <c:pt idx="11">
                  <c:v>243.050184</c:v>
                </c:pt>
              </c:numCache>
            </c:numRef>
          </c:val>
          <c:extLst>
            <c:ext xmlns:c16="http://schemas.microsoft.com/office/drawing/2014/chart" uri="{C3380CC4-5D6E-409C-BE32-E72D297353CC}">
              <c16:uniqueId val="{00000005-0F87-474C-83B6-66F9D6E7D10B}"/>
            </c:ext>
          </c:extLst>
        </c:ser>
        <c:ser>
          <c:idx val="6"/>
          <c:order val="6"/>
          <c:tx>
            <c:strRef>
              <c:f>'8.9'!$A$33</c:f>
              <c:strCache>
                <c:ptCount val="1"/>
                <c:pt idx="0">
                  <c:v>Obchod, služby, školství, zdravotnictví</c:v>
                </c:pt>
              </c:strCache>
            </c:strRef>
          </c:tx>
          <c:spPr>
            <a:solidFill>
              <a:srgbClr val="F0948F"/>
            </a:solidFill>
          </c:spPr>
          <c:invertIfNegative val="0"/>
          <c:val>
            <c:numRef>
              <c:f>'8.9'!$B$33:$M$33</c:f>
              <c:numCache>
                <c:formatCode>#,##0.0</c:formatCode>
                <c:ptCount val="12"/>
                <c:pt idx="0">
                  <c:v>136.7499</c:v>
                </c:pt>
                <c:pt idx="1">
                  <c:v>91.761621000000034</c:v>
                </c:pt>
                <c:pt idx="2">
                  <c:v>82.318342000000001</c:v>
                </c:pt>
                <c:pt idx="3">
                  <c:v>60.230498999999988</c:v>
                </c:pt>
                <c:pt idx="4">
                  <c:v>39.279353999999998</c:v>
                </c:pt>
                <c:pt idx="5">
                  <c:v>32.480223000000002</c:v>
                </c:pt>
                <c:pt idx="6">
                  <c:v>32.350795000000005</c:v>
                </c:pt>
                <c:pt idx="7">
                  <c:v>31.672784</c:v>
                </c:pt>
                <c:pt idx="8">
                  <c:v>25.999385000000004</c:v>
                </c:pt>
                <c:pt idx="9">
                  <c:v>61.811824000000001</c:v>
                </c:pt>
                <c:pt idx="10">
                  <c:v>100.98829400000001</c:v>
                </c:pt>
                <c:pt idx="11">
                  <c:v>116.22443399999997</c:v>
                </c:pt>
              </c:numCache>
            </c:numRef>
          </c:val>
          <c:extLst>
            <c:ext xmlns:c16="http://schemas.microsoft.com/office/drawing/2014/chart" uri="{C3380CC4-5D6E-409C-BE32-E72D297353CC}">
              <c16:uniqueId val="{00000006-0F87-474C-83B6-66F9D6E7D10B}"/>
            </c:ext>
          </c:extLst>
        </c:ser>
        <c:ser>
          <c:idx val="7"/>
          <c:order val="7"/>
          <c:tx>
            <c:strRef>
              <c:f>'8.9'!$A$34</c:f>
              <c:strCache>
                <c:ptCount val="1"/>
                <c:pt idx="0">
                  <c:v>Ostatní</c:v>
                </c:pt>
              </c:strCache>
            </c:strRef>
          </c:tx>
          <c:spPr>
            <a:solidFill>
              <a:srgbClr val="F7C9C7"/>
            </a:solidFill>
          </c:spPr>
          <c:invertIfNegative val="0"/>
          <c:val>
            <c:numRef>
              <c:f>'8.9'!$B$34:$M$34</c:f>
              <c:numCache>
                <c:formatCode>#,##0.0</c:formatCode>
                <c:ptCount val="12"/>
                <c:pt idx="0">
                  <c:v>2.591272</c:v>
                </c:pt>
                <c:pt idx="1">
                  <c:v>1.7656800000000001</c:v>
                </c:pt>
                <c:pt idx="2">
                  <c:v>1.6430129999999998</c:v>
                </c:pt>
                <c:pt idx="3">
                  <c:v>1.282286</c:v>
                </c:pt>
                <c:pt idx="4">
                  <c:v>0.65381000000000011</c:v>
                </c:pt>
                <c:pt idx="5">
                  <c:v>0.28420000000000001</c:v>
                </c:pt>
                <c:pt idx="6">
                  <c:v>5.2321429999999998</c:v>
                </c:pt>
                <c:pt idx="7">
                  <c:v>5.1350060000000006</c:v>
                </c:pt>
                <c:pt idx="8">
                  <c:v>6.4953669999999999</c:v>
                </c:pt>
                <c:pt idx="9">
                  <c:v>1.1438419999999998</c:v>
                </c:pt>
                <c:pt idx="10">
                  <c:v>1.7604740000000001</c:v>
                </c:pt>
                <c:pt idx="11">
                  <c:v>2.0501949999999995</c:v>
                </c:pt>
              </c:numCache>
            </c:numRef>
          </c:val>
          <c:extLst>
            <c:ext xmlns:c16="http://schemas.microsoft.com/office/drawing/2014/chart" uri="{C3380CC4-5D6E-409C-BE32-E72D297353CC}">
              <c16:uniqueId val="{00000007-0F87-474C-83B6-66F9D6E7D10B}"/>
            </c:ext>
          </c:extLst>
        </c:ser>
        <c:dLbls>
          <c:showLegendKey val="0"/>
          <c:showVal val="0"/>
          <c:showCatName val="0"/>
          <c:showSerName val="0"/>
          <c:showPercent val="0"/>
          <c:showBubbleSize val="0"/>
        </c:dLbls>
        <c:gapWidth val="50"/>
        <c:overlap val="100"/>
        <c:axId val="199536640"/>
        <c:axId val="199538176"/>
      </c:barChart>
      <c:catAx>
        <c:axId val="1995366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538176"/>
        <c:crosses val="autoZero"/>
        <c:auto val="1"/>
        <c:lblAlgn val="ctr"/>
        <c:lblOffset val="100"/>
        <c:noMultiLvlLbl val="0"/>
      </c:catAx>
      <c:valAx>
        <c:axId val="199538176"/>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5366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'8.9'!$M$39</c:f>
              <c:strCache>
                <c:ptCount val="1"/>
                <c:pt idx="0">
                  <c:v>Instalovaný výkon</c:v>
                </c:pt>
              </c:strCache>
            </c:strRef>
          </c:tx>
          <c:invertIfNegative val="0"/>
          <c:val>
            <c:numRef>
              <c:f>'8.9'!$N$39</c:f>
              <c:numCache>
                <c:formatCode>0.0%</c:formatCode>
                <c:ptCount val="1"/>
                <c:pt idx="0">
                  <c:v>3.3114361598225957E-2</c:v>
                </c:pt>
              </c:numCache>
            </c:numRef>
          </c:val>
          <c:extLst>
            <c:ext xmlns:c16="http://schemas.microsoft.com/office/drawing/2014/chart" uri="{C3380CC4-5D6E-409C-BE32-E72D297353CC}">
              <c16:uniqueId val="{00000000-5561-40B9-86E9-FCC4A9713A4F}"/>
            </c:ext>
          </c:extLst>
        </c:ser>
        <c:ser>
          <c:idx val="1"/>
          <c:order val="1"/>
          <c:tx>
            <c:strRef>
              <c:f>'8.9'!$M$40</c:f>
              <c:strCache>
                <c:ptCount val="1"/>
                <c:pt idx="0">
                  <c:v>Výroba tepla brutto</c:v>
                </c:pt>
              </c:strCache>
            </c:strRef>
          </c:tx>
          <c:invertIfNegative val="0"/>
          <c:val>
            <c:numRef>
              <c:f>'8.9'!$N$40</c:f>
              <c:numCache>
                <c:formatCode>0.0%</c:formatCode>
                <c:ptCount val="1"/>
                <c:pt idx="0">
                  <c:v>4.419501157564637E-2</c:v>
                </c:pt>
              </c:numCache>
            </c:numRef>
          </c:val>
          <c:extLst>
            <c:ext xmlns:c16="http://schemas.microsoft.com/office/drawing/2014/chart" uri="{C3380CC4-5D6E-409C-BE32-E72D297353CC}">
              <c16:uniqueId val="{00000001-5561-40B9-86E9-FCC4A9713A4F}"/>
            </c:ext>
          </c:extLst>
        </c:ser>
        <c:ser>
          <c:idx val="2"/>
          <c:order val="2"/>
          <c:tx>
            <c:strRef>
              <c:f>'8.9'!$M$41</c:f>
              <c:strCache>
                <c:ptCount val="1"/>
                <c:pt idx="0">
                  <c:v>Dodávky tepla</c:v>
                </c:pt>
              </c:strCache>
            </c:strRef>
          </c:tx>
          <c:invertIfNegative val="0"/>
          <c:val>
            <c:numRef>
              <c:f>'8.9'!$N$41</c:f>
              <c:numCache>
                <c:formatCode>0.0%</c:formatCode>
                <c:ptCount val="1"/>
                <c:pt idx="0">
                  <c:v>4.0398319790352639E-2</c:v>
                </c:pt>
              </c:numCache>
            </c:numRef>
          </c:val>
          <c:extLst>
            <c:ext xmlns:c16="http://schemas.microsoft.com/office/drawing/2014/chart" uri="{C3380CC4-5D6E-409C-BE32-E72D297353CC}">
              <c16:uniqueId val="{00000002-5561-40B9-86E9-FCC4A9713A4F}"/>
            </c:ext>
          </c:extLst>
        </c:ser>
        <c:dLbls>
          <c:showLegendKey val="0"/>
          <c:showVal val="0"/>
          <c:showCatName val="0"/>
          <c:showSerName val="0"/>
          <c:showPercent val="0"/>
          <c:showBubbleSize val="0"/>
        </c:dLbls>
        <c:gapWidth val="150"/>
        <c:axId val="288329728"/>
        <c:axId val="288331264"/>
      </c:barChart>
      <c:catAx>
        <c:axId val="288329728"/>
        <c:scaling>
          <c:orientation val="maxMin"/>
        </c:scaling>
        <c:delete val="0"/>
        <c:axPos val="l"/>
        <c:numFmt formatCode="General" sourceLinked="1"/>
        <c:majorTickMark val="none"/>
        <c:minorTickMark val="none"/>
        <c:tickLblPos val="none"/>
        <c:crossAx val="288331264"/>
        <c:crosses val="autoZero"/>
        <c:auto val="1"/>
        <c:lblAlgn val="ctr"/>
        <c:lblOffset val="100"/>
        <c:noMultiLvlLbl val="0"/>
      </c:catAx>
      <c:valAx>
        <c:axId val="28833126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8329728"/>
        <c:crosses val="max"/>
        <c:crossBetween val="between"/>
      </c:valAx>
    </c:plotArea>
    <c:legend>
      <c:legendPos val="b"/>
      <c:layout>
        <c:manualLayout>
          <c:xMode val="edge"/>
          <c:yMode val="edge"/>
          <c:x val="1.1157601115760111E-2"/>
          <c:y val="0.74710673141905171"/>
          <c:w val="0.5044555301922764"/>
          <c:h val="0.2449092366448205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aseline="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5.1063114008915024E-4"/>
          <c:y val="1.9249449835677793E-2"/>
        </c:manualLayout>
      </c:layout>
      <c:overlay val="0"/>
    </c:title>
    <c:autoTitleDeleted val="0"/>
    <c:plotArea>
      <c:layout>
        <c:manualLayout>
          <c:layoutTarget val="inner"/>
          <c:xMode val="edge"/>
          <c:yMode val="edge"/>
          <c:x val="0.10368643017728889"/>
          <c:y val="0.21042345056587441"/>
          <c:w val="0.85732720416688057"/>
          <c:h val="0.60079665378359814"/>
        </c:manualLayout>
      </c:layout>
      <c:barChart>
        <c:barDir val="col"/>
        <c:grouping val="stacked"/>
        <c:varyColors val="0"/>
        <c:ser>
          <c:idx val="0"/>
          <c:order val="0"/>
          <c:tx>
            <c:strRef>
              <c:f>'8.9'!$A$10</c:f>
              <c:strCache>
                <c:ptCount val="1"/>
                <c:pt idx="0">
                  <c:v>Biomasa</c:v>
                </c:pt>
              </c:strCache>
            </c:strRef>
          </c:tx>
          <c:spPr>
            <a:solidFill>
              <a:srgbClr val="23315F"/>
            </a:solidFill>
          </c:spPr>
          <c:invertIfNegative val="0"/>
          <c:val>
            <c:numRef>
              <c:f>'8.9'!$B$10:$M$10</c:f>
              <c:numCache>
                <c:formatCode>#,##0.0</c:formatCode>
                <c:ptCount val="12"/>
                <c:pt idx="0">
                  <c:v>13.852992000000002</c:v>
                </c:pt>
                <c:pt idx="1">
                  <c:v>14.145410999999998</c:v>
                </c:pt>
                <c:pt idx="2">
                  <c:v>18.454888</c:v>
                </c:pt>
                <c:pt idx="3">
                  <c:v>12.670781</c:v>
                </c:pt>
                <c:pt idx="4">
                  <c:v>8.3239840000000012</c:v>
                </c:pt>
                <c:pt idx="5">
                  <c:v>3.7252990000000001</c:v>
                </c:pt>
                <c:pt idx="6">
                  <c:v>2.0567780000000004</c:v>
                </c:pt>
                <c:pt idx="7">
                  <c:v>2.4061300000000001</c:v>
                </c:pt>
                <c:pt idx="8">
                  <c:v>4.1606640000000006</c:v>
                </c:pt>
                <c:pt idx="9">
                  <c:v>9.9768679999999996</c:v>
                </c:pt>
                <c:pt idx="10">
                  <c:v>15.354032</c:v>
                </c:pt>
                <c:pt idx="11">
                  <c:v>12.515459</c:v>
                </c:pt>
              </c:numCache>
            </c:numRef>
          </c:val>
          <c:extLst>
            <c:ext xmlns:c16="http://schemas.microsoft.com/office/drawing/2014/chart" uri="{C3380CC4-5D6E-409C-BE32-E72D297353CC}">
              <c16:uniqueId val="{00000000-16F9-49E0-B9F8-A65835EE11A6}"/>
            </c:ext>
          </c:extLst>
        </c:ser>
        <c:ser>
          <c:idx val="1"/>
          <c:order val="1"/>
          <c:tx>
            <c:strRef>
              <c:f>'8.9'!$A$11</c:f>
              <c:strCache>
                <c:ptCount val="1"/>
                <c:pt idx="0">
                  <c:v>Bioplyn</c:v>
                </c:pt>
              </c:strCache>
            </c:strRef>
          </c:tx>
          <c:spPr>
            <a:solidFill>
              <a:srgbClr val="5A6588"/>
            </a:solidFill>
          </c:spPr>
          <c:invertIfNegative val="0"/>
          <c:val>
            <c:numRef>
              <c:f>'8.9'!$B$11:$M$11</c:f>
              <c:numCache>
                <c:formatCode>#,##0.0</c:formatCode>
                <c:ptCount val="12"/>
                <c:pt idx="0">
                  <c:v>4.711195</c:v>
                </c:pt>
                <c:pt idx="1">
                  <c:v>4.0539339999999999</c:v>
                </c:pt>
                <c:pt idx="2">
                  <c:v>3.9788000000000001</c:v>
                </c:pt>
                <c:pt idx="3">
                  <c:v>2.812513</c:v>
                </c:pt>
                <c:pt idx="4">
                  <c:v>2.5868929999999999</c:v>
                </c:pt>
                <c:pt idx="5">
                  <c:v>2.768313</c:v>
                </c:pt>
                <c:pt idx="6">
                  <c:v>2.4256190000000002</c:v>
                </c:pt>
                <c:pt idx="7">
                  <c:v>2.3225010000000004</c:v>
                </c:pt>
                <c:pt idx="8">
                  <c:v>2.5479349999999998</c:v>
                </c:pt>
                <c:pt idx="9">
                  <c:v>3.452979</c:v>
                </c:pt>
                <c:pt idx="10">
                  <c:v>4.7603009999999992</c:v>
                </c:pt>
                <c:pt idx="11">
                  <c:v>5.5925529999999997</c:v>
                </c:pt>
              </c:numCache>
            </c:numRef>
          </c:val>
          <c:extLst>
            <c:ext xmlns:c16="http://schemas.microsoft.com/office/drawing/2014/chart" uri="{C3380CC4-5D6E-409C-BE32-E72D297353CC}">
              <c16:uniqueId val="{00000001-16F9-49E0-B9F8-A65835EE11A6}"/>
            </c:ext>
          </c:extLst>
        </c:ser>
        <c:ser>
          <c:idx val="2"/>
          <c:order val="2"/>
          <c:tx>
            <c:strRef>
              <c:f>'8.9'!$A$12</c:f>
              <c:strCache>
                <c:ptCount val="1"/>
                <c:pt idx="0">
                  <c:v>Černé uhlí</c:v>
                </c:pt>
              </c:strCache>
            </c:strRef>
          </c:tx>
          <c:spPr>
            <a:solidFill>
              <a:srgbClr val="9198B0"/>
            </a:solidFill>
          </c:spPr>
          <c:invertIfNegative val="0"/>
          <c:val>
            <c:numRef>
              <c:f>'8.9'!$B$12:$M$12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6F9-49E0-B9F8-A65835EE11A6}"/>
            </c:ext>
          </c:extLst>
        </c:ser>
        <c:ser>
          <c:idx val="3"/>
          <c:order val="3"/>
          <c:tx>
            <c:strRef>
              <c:f>'8.9'!$A$13</c:f>
              <c:strCache>
                <c:ptCount val="1"/>
                <c:pt idx="0">
                  <c:v>Elektrická energie</c:v>
                </c:pt>
              </c:strCache>
            </c:strRef>
          </c:tx>
          <c:spPr>
            <a:solidFill>
              <a:srgbClr val="C8CBD7"/>
            </a:solidFill>
          </c:spPr>
          <c:invertIfNegative val="0"/>
          <c:val>
            <c:numRef>
              <c:f>'8.9'!$B$13:$M$13</c:f>
              <c:numCache>
                <c:formatCode>#,##0.0</c:formatCode>
                <c:ptCount val="12"/>
                <c:pt idx="0">
                  <c:v>0</c:v>
                </c:pt>
                <c:pt idx="1">
                  <c:v>0</c:v>
                </c:pt>
                <c:pt idx="2">
                  <c:v>0</c:v>
                </c:pt>
                <c:pt idx="3">
                  <c:v>0</c:v>
                </c:pt>
                <c:pt idx="4">
                  <c:v>0</c:v>
                </c:pt>
                <c:pt idx="5">
                  <c:v>4.9399999999999999E-2</c:v>
                </c:pt>
                <c:pt idx="6">
                  <c:v>3.9723999999999995E-2</c:v>
                </c:pt>
                <c:pt idx="7">
                  <c:v>3.6065E-2</c:v>
                </c:pt>
                <c:pt idx="8">
                  <c:v>3.9119999999999995E-2</c:v>
                </c:pt>
                <c:pt idx="9">
                  <c:v>4.8700000000000002E-3</c:v>
                </c:pt>
                <c:pt idx="10">
                  <c:v>0</c:v>
                </c:pt>
                <c:pt idx="11">
                  <c:v>0</c:v>
                </c:pt>
              </c:numCache>
            </c:numRef>
          </c:val>
          <c:extLst>
            <c:ext xmlns:c16="http://schemas.microsoft.com/office/drawing/2014/chart" uri="{C3380CC4-5D6E-409C-BE32-E72D297353CC}">
              <c16:uniqueId val="{00000003-16F9-49E0-B9F8-A65835EE11A6}"/>
            </c:ext>
          </c:extLst>
        </c:ser>
        <c:ser>
          <c:idx val="4"/>
          <c:order val="4"/>
          <c:tx>
            <c:strRef>
              <c:f>'8.9'!$A$14</c:f>
              <c:strCache>
                <c:ptCount val="1"/>
                <c:pt idx="0">
                  <c:v>Energie prostředí (tepelné čerpadlo)</c:v>
                </c:pt>
              </c:strCache>
            </c:strRef>
          </c:tx>
          <c:spPr>
            <a:solidFill>
              <a:srgbClr val="E02C1F"/>
            </a:solidFill>
          </c:spPr>
          <c:invertIfNegative val="0"/>
          <c:val>
            <c:numRef>
              <c:f>'8.9'!$B$14:$M$14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6F9-49E0-B9F8-A65835EE11A6}"/>
            </c:ext>
          </c:extLst>
        </c:ser>
        <c:ser>
          <c:idx val="5"/>
          <c:order val="5"/>
          <c:tx>
            <c:strRef>
              <c:f>'8.9'!$A$15</c:f>
              <c:strCache>
                <c:ptCount val="1"/>
                <c:pt idx="0">
                  <c:v>Energie Slunce (solární kolektor)</c:v>
                </c:pt>
              </c:strCache>
            </c:strRef>
          </c:tx>
          <c:spPr>
            <a:solidFill>
              <a:srgbClr val="E86158"/>
            </a:solidFill>
          </c:spPr>
          <c:invertIfNegative val="0"/>
          <c:val>
            <c:numRef>
              <c:f>'8.9'!$B$15:$M$15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6F9-49E0-B9F8-A65835EE11A6}"/>
            </c:ext>
          </c:extLst>
        </c:ser>
        <c:ser>
          <c:idx val="6"/>
          <c:order val="6"/>
          <c:tx>
            <c:strRef>
              <c:f>'8.9'!$A$16</c:f>
              <c:strCache>
                <c:ptCount val="1"/>
                <c:pt idx="0">
                  <c:v>Hnědé uhlí</c:v>
                </c:pt>
              </c:strCache>
            </c:strRef>
          </c:tx>
          <c:spPr>
            <a:solidFill>
              <a:srgbClr val="F0948F"/>
            </a:solidFill>
          </c:spPr>
          <c:invertIfNegative val="0"/>
          <c:val>
            <c:numRef>
              <c:f>'8.9'!$B$16:$M$16</c:f>
              <c:numCache>
                <c:formatCode>#,##0.0</c:formatCode>
                <c:ptCount val="12"/>
                <c:pt idx="0">
                  <c:v>193.385817</c:v>
                </c:pt>
                <c:pt idx="1">
                  <c:v>149.90511900000001</c:v>
                </c:pt>
                <c:pt idx="2">
                  <c:v>119.17726399999999</c:v>
                </c:pt>
                <c:pt idx="3">
                  <c:v>89.380947999999989</c:v>
                </c:pt>
                <c:pt idx="4">
                  <c:v>65.689018000000004</c:v>
                </c:pt>
                <c:pt idx="5">
                  <c:v>58.611942999999997</c:v>
                </c:pt>
                <c:pt idx="6">
                  <c:v>26.787513999999998</c:v>
                </c:pt>
                <c:pt idx="7">
                  <c:v>0</c:v>
                </c:pt>
                <c:pt idx="8">
                  <c:v>31.061833000000004</c:v>
                </c:pt>
                <c:pt idx="9">
                  <c:v>92.107393000000002</c:v>
                </c:pt>
                <c:pt idx="10">
                  <c:v>155.88351299999999</c:v>
                </c:pt>
                <c:pt idx="11">
                  <c:v>194.49313899999999</c:v>
                </c:pt>
              </c:numCache>
            </c:numRef>
          </c:val>
          <c:extLst>
            <c:ext xmlns:c16="http://schemas.microsoft.com/office/drawing/2014/chart" uri="{C3380CC4-5D6E-409C-BE32-E72D297353CC}">
              <c16:uniqueId val="{00000006-16F9-49E0-B9F8-A65835EE11A6}"/>
            </c:ext>
          </c:extLst>
        </c:ser>
        <c:ser>
          <c:idx val="7"/>
          <c:order val="7"/>
          <c:tx>
            <c:strRef>
              <c:f>'8.9'!$A$17</c:f>
              <c:strCache>
                <c:ptCount val="1"/>
                <c:pt idx="0">
                  <c:v>Jaderné palivo</c:v>
                </c:pt>
              </c:strCache>
            </c:strRef>
          </c:tx>
          <c:spPr>
            <a:solidFill>
              <a:srgbClr val="F7C9C7"/>
            </a:solidFill>
          </c:spPr>
          <c:invertIfNegative val="0"/>
          <c:val>
            <c:numRef>
              <c:f>'8.9'!$B$17:$M$17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6F9-49E0-B9F8-A65835EE11A6}"/>
            </c:ext>
          </c:extLst>
        </c:ser>
        <c:ser>
          <c:idx val="8"/>
          <c:order val="8"/>
          <c:tx>
            <c:strRef>
              <c:f>'8.9'!$A$18</c:f>
              <c:strCache>
                <c:ptCount val="1"/>
                <c:pt idx="0">
                  <c:v>Koks</c:v>
                </c:pt>
              </c:strCache>
            </c:strRef>
          </c:tx>
          <c:spPr>
            <a:solidFill>
              <a:srgbClr val="262626"/>
            </a:solidFill>
          </c:spPr>
          <c:invertIfNegative val="0"/>
          <c:val>
            <c:numRef>
              <c:f>'8.9'!$B$18:$M$18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6F9-49E0-B9F8-A65835EE11A6}"/>
            </c:ext>
          </c:extLst>
        </c:ser>
        <c:ser>
          <c:idx val="9"/>
          <c:order val="9"/>
          <c:tx>
            <c:strRef>
              <c:f>'8.9'!$A$19</c:f>
              <c:strCache>
                <c:ptCount val="1"/>
                <c:pt idx="0">
                  <c:v>Odpadní teplo</c:v>
                </c:pt>
              </c:strCache>
            </c:strRef>
          </c:tx>
          <c:spPr>
            <a:solidFill>
              <a:srgbClr val="646363"/>
            </a:solidFill>
          </c:spPr>
          <c:invertIfNegative val="0"/>
          <c:val>
            <c:numRef>
              <c:f>'8.9'!$B$19:$M$19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6F9-49E0-B9F8-A65835EE11A6}"/>
            </c:ext>
          </c:extLst>
        </c:ser>
        <c:ser>
          <c:idx val="10"/>
          <c:order val="10"/>
          <c:tx>
            <c:strRef>
              <c:f>'8.9'!$A$20</c:f>
              <c:strCache>
                <c:ptCount val="1"/>
                <c:pt idx="0">
                  <c:v>Ostatní kapalná paliva</c:v>
                </c:pt>
              </c:strCache>
            </c:strRef>
          </c:tx>
          <c:spPr>
            <a:solidFill>
              <a:srgbClr val="9D9D9C"/>
            </a:solidFill>
          </c:spPr>
          <c:invertIfNegative val="0"/>
          <c:val>
            <c:numRef>
              <c:f>'8.9'!$B$20:$M$20</c:f>
              <c:numCache>
                <c:formatCode>#,##0.0</c:formatCode>
                <c:ptCount val="12"/>
                <c:pt idx="0">
                  <c:v>0</c:v>
                </c:pt>
                <c:pt idx="1">
                  <c:v>0</c:v>
                </c:pt>
                <c:pt idx="2">
                  <c:v>0</c:v>
                </c:pt>
                <c:pt idx="3">
                  <c:v>8.0819999999999989E-2</c:v>
                </c:pt>
                <c:pt idx="4">
                  <c:v>0.10584</c:v>
                </c:pt>
                <c:pt idx="5">
                  <c:v>5.9429999999999997E-2</c:v>
                </c:pt>
                <c:pt idx="6">
                  <c:v>2.2463999999999998E-2</c:v>
                </c:pt>
                <c:pt idx="7">
                  <c:v>0</c:v>
                </c:pt>
                <c:pt idx="8">
                  <c:v>0</c:v>
                </c:pt>
                <c:pt idx="9">
                  <c:v>7.4376000000000012E-2</c:v>
                </c:pt>
                <c:pt idx="10">
                  <c:v>0</c:v>
                </c:pt>
                <c:pt idx="11">
                  <c:v>0</c:v>
                </c:pt>
              </c:numCache>
            </c:numRef>
          </c:val>
          <c:extLst>
            <c:ext xmlns:c16="http://schemas.microsoft.com/office/drawing/2014/chart" uri="{C3380CC4-5D6E-409C-BE32-E72D297353CC}">
              <c16:uniqueId val="{0000000A-16F9-49E0-B9F8-A65835EE11A6}"/>
            </c:ext>
          </c:extLst>
        </c:ser>
        <c:ser>
          <c:idx val="11"/>
          <c:order val="11"/>
          <c:tx>
            <c:strRef>
              <c:f>'8.9'!$A$21</c:f>
              <c:strCache>
                <c:ptCount val="1"/>
                <c:pt idx="0">
                  <c:v>Ostatní pevná paliva</c:v>
                </c:pt>
              </c:strCache>
            </c:strRef>
          </c:tx>
          <c:spPr>
            <a:solidFill>
              <a:srgbClr val="D0D0D0"/>
            </a:solidFill>
          </c:spPr>
          <c:invertIfNegative val="0"/>
          <c:val>
            <c:numRef>
              <c:f>'8.9'!$B$21:$M$21</c:f>
              <c:numCache>
                <c:formatCode>#,##0.0</c:formatCode>
                <c:ptCount val="12"/>
                <c:pt idx="0">
                  <c:v>45.366565000000001</c:v>
                </c:pt>
                <c:pt idx="1">
                  <c:v>45.440097999999999</c:v>
                </c:pt>
                <c:pt idx="2">
                  <c:v>38.977809999999998</c:v>
                </c:pt>
                <c:pt idx="3">
                  <c:v>34.387228999999998</c:v>
                </c:pt>
                <c:pt idx="4">
                  <c:v>14.439715</c:v>
                </c:pt>
                <c:pt idx="5">
                  <c:v>13.492772</c:v>
                </c:pt>
                <c:pt idx="6">
                  <c:v>8.2497780000000009</c:v>
                </c:pt>
                <c:pt idx="7">
                  <c:v>13.37482</c:v>
                </c:pt>
                <c:pt idx="8">
                  <c:v>12.921408999999999</c:v>
                </c:pt>
                <c:pt idx="9">
                  <c:v>35.301499999999997</c:v>
                </c:pt>
                <c:pt idx="10">
                  <c:v>57.474999000000004</c:v>
                </c:pt>
                <c:pt idx="11">
                  <c:v>58.073428999999997</c:v>
                </c:pt>
              </c:numCache>
            </c:numRef>
          </c:val>
          <c:extLst>
            <c:ext xmlns:c16="http://schemas.microsoft.com/office/drawing/2014/chart" uri="{C3380CC4-5D6E-409C-BE32-E72D297353CC}">
              <c16:uniqueId val="{0000000B-16F9-49E0-B9F8-A65835EE11A6}"/>
            </c:ext>
          </c:extLst>
        </c:ser>
        <c:ser>
          <c:idx val="12"/>
          <c:order val="12"/>
          <c:tx>
            <c:strRef>
              <c:f>'8.9'!$A$22</c:f>
              <c:strCache>
                <c:ptCount val="1"/>
                <c:pt idx="0">
                  <c:v>Ostatní plyny</c:v>
                </c:pt>
              </c:strCache>
            </c:strRef>
          </c:tx>
          <c:spPr>
            <a:pattFill prst="ltUpDiag">
              <a:fgClr>
                <a:srgbClr val="23315F"/>
              </a:fgClr>
              <a:bgClr>
                <a:sysClr val="window" lastClr="FFFFFF"/>
              </a:bgClr>
            </a:pattFill>
          </c:spPr>
          <c:invertIfNegative val="0"/>
          <c:val>
            <c:numRef>
              <c:f>'8.9'!$B$22:$M$22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16F9-49E0-B9F8-A65835EE11A6}"/>
            </c:ext>
          </c:extLst>
        </c:ser>
        <c:ser>
          <c:idx val="13"/>
          <c:order val="13"/>
          <c:tx>
            <c:strRef>
              <c:f>'8.9'!$A$23</c:f>
              <c:strCache>
                <c:ptCount val="1"/>
                <c:pt idx="0">
                  <c:v>Ostatní</c:v>
                </c:pt>
              </c:strCache>
            </c:strRef>
          </c:tx>
          <c:spPr>
            <a:pattFill prst="ltUpDiag">
              <a:fgClr>
                <a:srgbClr val="E02C1F"/>
              </a:fgClr>
              <a:bgClr>
                <a:sysClr val="window" lastClr="FFFFFF"/>
              </a:bgClr>
            </a:pattFill>
          </c:spPr>
          <c:invertIfNegative val="0"/>
          <c:val>
            <c:numRef>
              <c:f>'8.9'!$B$23:$M$23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6F9-49E0-B9F8-A65835EE11A6}"/>
            </c:ext>
          </c:extLst>
        </c:ser>
        <c:ser>
          <c:idx val="14"/>
          <c:order val="14"/>
          <c:tx>
            <c:strRef>
              <c:f>'8.9'!$A$24</c:f>
              <c:strCache>
                <c:ptCount val="1"/>
                <c:pt idx="0">
                  <c:v>Topné oleje</c:v>
                </c:pt>
              </c:strCache>
            </c:strRef>
          </c:tx>
          <c:spPr>
            <a:pattFill prst="ltUpDiag">
              <a:fgClr>
                <a:srgbClr val="23315F"/>
              </a:fgClr>
              <a:bgClr>
                <a:sysClr val="window" lastClr="FFFFFF"/>
              </a:bgClr>
            </a:pattFill>
          </c:spPr>
          <c:invertIfNegative val="0"/>
          <c:val>
            <c:numRef>
              <c:f>'8.9'!$B$24:$M$24</c:f>
              <c:numCache>
                <c:formatCode>#,##0.0</c:formatCode>
                <c:ptCount val="12"/>
                <c:pt idx="0">
                  <c:v>35.768946999999997</c:v>
                </c:pt>
                <c:pt idx="1">
                  <c:v>3.3265320000000003</c:v>
                </c:pt>
                <c:pt idx="2">
                  <c:v>19.928744999999999</c:v>
                </c:pt>
                <c:pt idx="3">
                  <c:v>10.08034</c:v>
                </c:pt>
                <c:pt idx="4">
                  <c:v>0.40174099999999996</c:v>
                </c:pt>
                <c:pt idx="5">
                  <c:v>0.49015700000000001</c:v>
                </c:pt>
                <c:pt idx="6">
                  <c:v>0.40266099999999999</c:v>
                </c:pt>
                <c:pt idx="7">
                  <c:v>0.33834000000000003</c:v>
                </c:pt>
                <c:pt idx="8">
                  <c:v>0.74228899999999998</c:v>
                </c:pt>
                <c:pt idx="9">
                  <c:v>1.9020299999999999</c:v>
                </c:pt>
                <c:pt idx="10">
                  <c:v>1.586074</c:v>
                </c:pt>
                <c:pt idx="11">
                  <c:v>1.871</c:v>
                </c:pt>
              </c:numCache>
            </c:numRef>
          </c:val>
          <c:extLst>
            <c:ext xmlns:c16="http://schemas.microsoft.com/office/drawing/2014/chart" uri="{C3380CC4-5D6E-409C-BE32-E72D297353CC}">
              <c16:uniqueId val="{0000000E-16F9-49E0-B9F8-A65835EE11A6}"/>
            </c:ext>
          </c:extLst>
        </c:ser>
        <c:ser>
          <c:idx val="15"/>
          <c:order val="15"/>
          <c:tx>
            <c:strRef>
              <c:f>'8.9'!$A$25</c:f>
              <c:strCache>
                <c:ptCount val="1"/>
                <c:pt idx="0">
                  <c:v>Zemní plyn</c:v>
                </c:pt>
              </c:strCache>
            </c:strRef>
          </c:tx>
          <c:spPr>
            <a:pattFill prst="ltUpDiag">
              <a:fgClr>
                <a:srgbClr val="E86158"/>
              </a:fgClr>
              <a:bgClr>
                <a:sysClr val="window" lastClr="FFFFFF"/>
              </a:bgClr>
            </a:pattFill>
          </c:spPr>
          <c:invertIfNegative val="0"/>
          <c:val>
            <c:numRef>
              <c:f>'8.9'!$B$25:$M$25</c:f>
              <c:numCache>
                <c:formatCode>#,##0.0</c:formatCode>
                <c:ptCount val="12"/>
                <c:pt idx="0">
                  <c:v>208.83075399999996</c:v>
                </c:pt>
                <c:pt idx="1">
                  <c:v>118.23612300000001</c:v>
                </c:pt>
                <c:pt idx="2">
                  <c:v>95.067678999999984</c:v>
                </c:pt>
                <c:pt idx="3">
                  <c:v>64.508807000000004</c:v>
                </c:pt>
                <c:pt idx="4">
                  <c:v>34.542869999999994</c:v>
                </c:pt>
                <c:pt idx="5">
                  <c:v>25.600705999999999</c:v>
                </c:pt>
                <c:pt idx="6">
                  <c:v>58.681858000000005</c:v>
                </c:pt>
                <c:pt idx="7">
                  <c:v>79.94469500000001</c:v>
                </c:pt>
                <c:pt idx="8">
                  <c:v>57.19188399999998</c:v>
                </c:pt>
                <c:pt idx="9">
                  <c:v>86.234303999999966</c:v>
                </c:pt>
                <c:pt idx="10">
                  <c:v>151.02808300000001</c:v>
                </c:pt>
                <c:pt idx="11">
                  <c:v>178.32273400000005</c:v>
                </c:pt>
              </c:numCache>
            </c:numRef>
          </c:val>
          <c:extLst>
            <c:ext xmlns:c16="http://schemas.microsoft.com/office/drawing/2014/chart" uri="{C3380CC4-5D6E-409C-BE32-E72D297353CC}">
              <c16:uniqueId val="{0000000F-16F9-49E0-B9F8-A65835EE11A6}"/>
            </c:ext>
          </c:extLst>
        </c:ser>
        <c:dLbls>
          <c:showLegendKey val="0"/>
          <c:showVal val="0"/>
          <c:showCatName val="0"/>
          <c:showSerName val="0"/>
          <c:showPercent val="0"/>
          <c:showBubbleSize val="0"/>
        </c:dLbls>
        <c:gapWidth val="50"/>
        <c:overlap val="100"/>
        <c:axId val="289046528"/>
        <c:axId val="289048064"/>
      </c:barChart>
      <c:catAx>
        <c:axId val="289046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048064"/>
        <c:crosses val="autoZero"/>
        <c:auto val="1"/>
        <c:lblAlgn val="ctr"/>
        <c:lblOffset val="100"/>
        <c:noMultiLvlLbl val="0"/>
      </c:catAx>
      <c:valAx>
        <c:axId val="289048064"/>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04652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4086-4D7F-B1F4-DA43308C29EB}"/>
              </c:ext>
            </c:extLst>
          </c:dPt>
          <c:dPt>
            <c:idx val="1"/>
            <c:bubble3D val="0"/>
            <c:spPr>
              <a:solidFill>
                <a:schemeClr val="accent2"/>
              </a:solidFill>
            </c:spPr>
            <c:extLst>
              <c:ext xmlns:c16="http://schemas.microsoft.com/office/drawing/2014/chart" uri="{C3380CC4-5D6E-409C-BE32-E72D297353CC}">
                <c16:uniqueId val="{00000003-4086-4D7F-B1F4-DA43308C29EB}"/>
              </c:ext>
            </c:extLst>
          </c:dPt>
          <c:dPt>
            <c:idx val="2"/>
            <c:bubble3D val="0"/>
            <c:spPr>
              <a:solidFill>
                <a:schemeClr val="accent3"/>
              </a:solidFill>
            </c:spPr>
            <c:extLst>
              <c:ext xmlns:c16="http://schemas.microsoft.com/office/drawing/2014/chart" uri="{C3380CC4-5D6E-409C-BE32-E72D297353CC}">
                <c16:uniqueId val="{00000005-4086-4D7F-B1F4-DA43308C29EB}"/>
              </c:ext>
            </c:extLst>
          </c:dPt>
          <c:dPt>
            <c:idx val="3"/>
            <c:bubble3D val="0"/>
            <c:spPr>
              <a:solidFill>
                <a:schemeClr val="accent4"/>
              </a:solidFill>
            </c:spPr>
            <c:extLst>
              <c:ext xmlns:c16="http://schemas.microsoft.com/office/drawing/2014/chart" uri="{C3380CC4-5D6E-409C-BE32-E72D297353CC}">
                <c16:uniqueId val="{00000007-4086-4D7F-B1F4-DA43308C29EB}"/>
              </c:ext>
            </c:extLst>
          </c:dPt>
          <c:dPt>
            <c:idx val="4"/>
            <c:bubble3D val="0"/>
            <c:spPr>
              <a:solidFill>
                <a:schemeClr val="accent5"/>
              </a:solidFill>
            </c:spPr>
            <c:extLst>
              <c:ext xmlns:c16="http://schemas.microsoft.com/office/drawing/2014/chart" uri="{C3380CC4-5D6E-409C-BE32-E72D297353CC}">
                <c16:uniqueId val="{00000009-4086-4D7F-B1F4-DA43308C29EB}"/>
              </c:ext>
            </c:extLst>
          </c:dPt>
          <c:dPt>
            <c:idx val="5"/>
            <c:bubble3D val="0"/>
            <c:spPr>
              <a:solidFill>
                <a:schemeClr val="accent6"/>
              </a:solidFill>
            </c:spPr>
            <c:extLst>
              <c:ext xmlns:c16="http://schemas.microsoft.com/office/drawing/2014/chart" uri="{C3380CC4-5D6E-409C-BE32-E72D297353CC}">
                <c16:uniqueId val="{0000000B-4086-4D7F-B1F4-DA43308C29EB}"/>
              </c:ext>
            </c:extLst>
          </c:dPt>
          <c:dPt>
            <c:idx val="6"/>
            <c:bubble3D val="0"/>
            <c:spPr>
              <a:solidFill>
                <a:srgbClr val="F0948F"/>
              </a:solidFill>
            </c:spPr>
            <c:extLst>
              <c:ext xmlns:c16="http://schemas.microsoft.com/office/drawing/2014/chart" uri="{C3380CC4-5D6E-409C-BE32-E72D297353CC}">
                <c16:uniqueId val="{0000000D-4086-4D7F-B1F4-DA43308C29EB}"/>
              </c:ext>
            </c:extLst>
          </c:dPt>
          <c:dPt>
            <c:idx val="7"/>
            <c:bubble3D val="0"/>
            <c:spPr>
              <a:solidFill>
                <a:srgbClr val="F7C9C7"/>
              </a:solidFill>
            </c:spPr>
            <c:extLst>
              <c:ext xmlns:c16="http://schemas.microsoft.com/office/drawing/2014/chart" uri="{C3380CC4-5D6E-409C-BE32-E72D297353CC}">
                <c16:uniqueId val="{0000000F-4086-4D7F-B1F4-DA43308C29EB}"/>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4086-4D7F-B1F4-DA43308C29EB}"/>
            </c:ext>
          </c:extLst>
        </c:ser>
        <c:ser>
          <c:idx val="2"/>
          <c:order val="1"/>
          <c:dPt>
            <c:idx val="0"/>
            <c:bubble3D val="0"/>
            <c:spPr>
              <a:solidFill>
                <a:schemeClr val="accent1"/>
              </a:solidFill>
            </c:spPr>
            <c:extLst>
              <c:ext xmlns:c16="http://schemas.microsoft.com/office/drawing/2014/chart" uri="{C3380CC4-5D6E-409C-BE32-E72D297353CC}">
                <c16:uniqueId val="{00000012-4086-4D7F-B1F4-DA43308C29EB}"/>
              </c:ext>
            </c:extLst>
          </c:dPt>
          <c:dPt>
            <c:idx val="1"/>
            <c:bubble3D val="0"/>
            <c:spPr>
              <a:solidFill>
                <a:schemeClr val="accent2"/>
              </a:solidFill>
            </c:spPr>
            <c:extLst>
              <c:ext xmlns:c16="http://schemas.microsoft.com/office/drawing/2014/chart" uri="{C3380CC4-5D6E-409C-BE32-E72D297353CC}">
                <c16:uniqueId val="{00000014-4086-4D7F-B1F4-DA43308C29EB}"/>
              </c:ext>
            </c:extLst>
          </c:dPt>
          <c:dPt>
            <c:idx val="2"/>
            <c:bubble3D val="0"/>
            <c:spPr>
              <a:solidFill>
                <a:schemeClr val="accent3"/>
              </a:solidFill>
            </c:spPr>
            <c:extLst>
              <c:ext xmlns:c16="http://schemas.microsoft.com/office/drawing/2014/chart" uri="{C3380CC4-5D6E-409C-BE32-E72D297353CC}">
                <c16:uniqueId val="{00000016-4086-4D7F-B1F4-DA43308C29EB}"/>
              </c:ext>
            </c:extLst>
          </c:dPt>
          <c:dPt>
            <c:idx val="3"/>
            <c:bubble3D val="0"/>
            <c:spPr>
              <a:solidFill>
                <a:schemeClr val="accent4"/>
              </a:solidFill>
            </c:spPr>
            <c:extLst>
              <c:ext xmlns:c16="http://schemas.microsoft.com/office/drawing/2014/chart" uri="{C3380CC4-5D6E-409C-BE32-E72D297353CC}">
                <c16:uniqueId val="{00000018-4086-4D7F-B1F4-DA43308C29EB}"/>
              </c:ext>
            </c:extLst>
          </c:dPt>
          <c:dPt>
            <c:idx val="4"/>
            <c:bubble3D val="0"/>
            <c:spPr>
              <a:solidFill>
                <a:schemeClr val="accent5"/>
              </a:solidFill>
            </c:spPr>
            <c:extLst>
              <c:ext xmlns:c16="http://schemas.microsoft.com/office/drawing/2014/chart" uri="{C3380CC4-5D6E-409C-BE32-E72D297353CC}">
                <c16:uniqueId val="{0000001A-4086-4D7F-B1F4-DA43308C29EB}"/>
              </c:ext>
            </c:extLst>
          </c:dPt>
          <c:dPt>
            <c:idx val="5"/>
            <c:bubble3D val="0"/>
            <c:spPr>
              <a:solidFill>
                <a:schemeClr val="accent6"/>
              </a:solidFill>
            </c:spPr>
            <c:extLst>
              <c:ext xmlns:c16="http://schemas.microsoft.com/office/drawing/2014/chart" uri="{C3380CC4-5D6E-409C-BE32-E72D297353CC}">
                <c16:uniqueId val="{0000001C-4086-4D7F-B1F4-DA43308C29EB}"/>
              </c:ext>
            </c:extLst>
          </c:dPt>
          <c:dPt>
            <c:idx val="6"/>
            <c:bubble3D val="0"/>
            <c:spPr>
              <a:solidFill>
                <a:srgbClr val="F0948F"/>
              </a:solidFill>
            </c:spPr>
            <c:extLst>
              <c:ext xmlns:c16="http://schemas.microsoft.com/office/drawing/2014/chart" uri="{C3380CC4-5D6E-409C-BE32-E72D297353CC}">
                <c16:uniqueId val="{0000001E-4086-4D7F-B1F4-DA43308C29EB}"/>
              </c:ext>
            </c:extLst>
          </c:dPt>
          <c:dPt>
            <c:idx val="7"/>
            <c:bubble3D val="0"/>
            <c:spPr>
              <a:solidFill>
                <a:srgbClr val="F7C9C7"/>
              </a:solidFill>
            </c:spPr>
            <c:extLst>
              <c:ext xmlns:c16="http://schemas.microsoft.com/office/drawing/2014/chart" uri="{C3380CC4-5D6E-409C-BE32-E72D297353CC}">
                <c16:uniqueId val="{00000020-4086-4D7F-B1F4-DA43308C29EB}"/>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4086-4D7F-B1F4-DA43308C29EB}"/>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B79-47F7-90AB-429F41054E43}"/>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B79-47F7-90AB-429F41054E43}"/>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B79-47F7-90AB-429F41054E43}"/>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B79-47F7-90AB-429F41054E43}"/>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B79-47F7-90AB-429F41054E43}"/>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B79-47F7-90AB-429F41054E43}"/>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B79-47F7-90AB-429F41054E43}"/>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B79-47F7-90AB-429F41054E43}"/>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B79-47F7-90AB-429F41054E43}"/>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B79-47F7-90AB-429F41054E43}"/>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B79-47F7-90AB-429F41054E43}"/>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B79-47F7-90AB-429F41054E43}"/>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B79-47F7-90AB-429F41054E43}"/>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B79-47F7-90AB-429F41054E43}"/>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B79-47F7-90AB-429F41054E43}"/>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EB79-47F7-90AB-429F41054E43}"/>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726692511942471E-3"/>
          <c:y val="0"/>
        </c:manualLayout>
      </c:layout>
      <c:overlay val="0"/>
    </c:title>
    <c:autoTitleDeleted val="0"/>
    <c:plotArea>
      <c:layout>
        <c:manualLayout>
          <c:layoutTarget val="inner"/>
          <c:xMode val="edge"/>
          <c:yMode val="edge"/>
          <c:x val="7.5531919219025079E-2"/>
          <c:y val="0.23048844678862618"/>
          <c:w val="0.6353664721138359"/>
          <c:h val="0.57058720320260103"/>
        </c:manualLayout>
      </c:layout>
      <c:barChart>
        <c:barDir val="col"/>
        <c:grouping val="stacked"/>
        <c:varyColors val="0"/>
        <c:ser>
          <c:idx val="0"/>
          <c:order val="0"/>
          <c:tx>
            <c:strRef>
              <c:f>'8.10'!$A$28</c:f>
              <c:strCache>
                <c:ptCount val="1"/>
                <c:pt idx="0">
                  <c:v>Průmysl</c:v>
                </c:pt>
              </c:strCache>
            </c:strRef>
          </c:tx>
          <c:invertIfNegative val="0"/>
          <c:val>
            <c:numRef>
              <c:f>'8.10'!$B$28:$M$28</c:f>
              <c:numCache>
                <c:formatCode>#,##0.0</c:formatCode>
                <c:ptCount val="12"/>
                <c:pt idx="0">
                  <c:v>69.481203999999991</c:v>
                </c:pt>
                <c:pt idx="1">
                  <c:v>46.241698999999997</c:v>
                </c:pt>
                <c:pt idx="2">
                  <c:v>39.651106999999996</c:v>
                </c:pt>
                <c:pt idx="3">
                  <c:v>27.295856000000001</c:v>
                </c:pt>
                <c:pt idx="4">
                  <c:v>11.704134</c:v>
                </c:pt>
                <c:pt idx="5">
                  <c:v>9.5665289999999992</c:v>
                </c:pt>
                <c:pt idx="6">
                  <c:v>5.6216480000000004</c:v>
                </c:pt>
                <c:pt idx="7">
                  <c:v>5.6936939999999989</c:v>
                </c:pt>
                <c:pt idx="8">
                  <c:v>14.151487999999999</c:v>
                </c:pt>
                <c:pt idx="9">
                  <c:v>27.303448000000003</c:v>
                </c:pt>
                <c:pt idx="10">
                  <c:v>51.231003000000001</c:v>
                </c:pt>
                <c:pt idx="11">
                  <c:v>58.948475999999999</c:v>
                </c:pt>
              </c:numCache>
            </c:numRef>
          </c:val>
          <c:extLst>
            <c:ext xmlns:c16="http://schemas.microsoft.com/office/drawing/2014/chart" uri="{C3380CC4-5D6E-409C-BE32-E72D297353CC}">
              <c16:uniqueId val="{00000000-7D39-477E-9522-6A9F2FCCFBB0}"/>
            </c:ext>
          </c:extLst>
        </c:ser>
        <c:ser>
          <c:idx val="1"/>
          <c:order val="1"/>
          <c:tx>
            <c:strRef>
              <c:f>'8.10'!$A$29</c:f>
              <c:strCache>
                <c:ptCount val="1"/>
                <c:pt idx="0">
                  <c:v>Energetika</c:v>
                </c:pt>
              </c:strCache>
            </c:strRef>
          </c:tx>
          <c:invertIfNegative val="0"/>
          <c:val>
            <c:numRef>
              <c:f>'8.10'!$B$29:$M$29</c:f>
              <c:numCache>
                <c:formatCode>#,##0.0</c:formatCode>
                <c:ptCount val="12"/>
                <c:pt idx="0">
                  <c:v>2.1547000000000001</c:v>
                </c:pt>
                <c:pt idx="1">
                  <c:v>2.0968999999999998</c:v>
                </c:pt>
                <c:pt idx="2">
                  <c:v>2.4370000000000003</c:v>
                </c:pt>
                <c:pt idx="3">
                  <c:v>0.77449999999999997</c:v>
                </c:pt>
                <c:pt idx="4">
                  <c:v>0.29249999999999998</c:v>
                </c:pt>
                <c:pt idx="5">
                  <c:v>0.40169999999999995</c:v>
                </c:pt>
                <c:pt idx="6">
                  <c:v>0.35270000000000001</c:v>
                </c:pt>
                <c:pt idx="7">
                  <c:v>0.47909999999999997</c:v>
                </c:pt>
                <c:pt idx="8">
                  <c:v>0.55549999999999999</c:v>
                </c:pt>
                <c:pt idx="9">
                  <c:v>1.0712999999999999</c:v>
                </c:pt>
                <c:pt idx="10">
                  <c:v>1.6245000000000001</c:v>
                </c:pt>
                <c:pt idx="11">
                  <c:v>1.9777090000000002</c:v>
                </c:pt>
              </c:numCache>
            </c:numRef>
          </c:val>
          <c:extLst>
            <c:ext xmlns:c16="http://schemas.microsoft.com/office/drawing/2014/chart" uri="{C3380CC4-5D6E-409C-BE32-E72D297353CC}">
              <c16:uniqueId val="{00000001-7D39-477E-9522-6A9F2FCCFBB0}"/>
            </c:ext>
          </c:extLst>
        </c:ser>
        <c:ser>
          <c:idx val="2"/>
          <c:order val="2"/>
          <c:tx>
            <c:strRef>
              <c:f>'8.10'!$A$30</c:f>
              <c:strCache>
                <c:ptCount val="1"/>
                <c:pt idx="0">
                  <c:v>Doprava</c:v>
                </c:pt>
              </c:strCache>
            </c:strRef>
          </c:tx>
          <c:invertIfNegative val="0"/>
          <c:val>
            <c:numRef>
              <c:f>'8.10'!$B$30:$M$30</c:f>
              <c:numCache>
                <c:formatCode>#,##0.0</c:formatCode>
                <c:ptCount val="12"/>
                <c:pt idx="0">
                  <c:v>11.192600000000001</c:v>
                </c:pt>
                <c:pt idx="1">
                  <c:v>7.0336000000000007</c:v>
                </c:pt>
                <c:pt idx="2">
                  <c:v>5.7531999999999996</c:v>
                </c:pt>
                <c:pt idx="3">
                  <c:v>3.4559000000000002</c:v>
                </c:pt>
                <c:pt idx="4">
                  <c:v>1.1029</c:v>
                </c:pt>
                <c:pt idx="5">
                  <c:v>0.42360000000000003</c:v>
                </c:pt>
                <c:pt idx="6">
                  <c:v>0.38839999999999997</c:v>
                </c:pt>
                <c:pt idx="7">
                  <c:v>0.3579</c:v>
                </c:pt>
                <c:pt idx="8">
                  <c:v>0.9778</c:v>
                </c:pt>
                <c:pt idx="9">
                  <c:v>3.9911500000000002</c:v>
                </c:pt>
                <c:pt idx="10">
                  <c:v>7.7336499999999999</c:v>
                </c:pt>
                <c:pt idx="11">
                  <c:v>9.5596550000000011</c:v>
                </c:pt>
              </c:numCache>
            </c:numRef>
          </c:val>
          <c:extLst>
            <c:ext xmlns:c16="http://schemas.microsoft.com/office/drawing/2014/chart" uri="{C3380CC4-5D6E-409C-BE32-E72D297353CC}">
              <c16:uniqueId val="{00000002-7D39-477E-9522-6A9F2FCCFBB0}"/>
            </c:ext>
          </c:extLst>
        </c:ser>
        <c:ser>
          <c:idx val="3"/>
          <c:order val="3"/>
          <c:tx>
            <c:strRef>
              <c:f>'8.10'!$A$31</c:f>
              <c:strCache>
                <c:ptCount val="1"/>
                <c:pt idx="0">
                  <c:v>Stavebnictví</c:v>
                </c:pt>
              </c:strCache>
            </c:strRef>
          </c:tx>
          <c:invertIfNegative val="0"/>
          <c:val>
            <c:numRef>
              <c:f>'8.10'!$B$31:$M$31</c:f>
              <c:numCache>
                <c:formatCode>#,##0.0</c:formatCode>
                <c:ptCount val="12"/>
                <c:pt idx="0">
                  <c:v>4.3285590000000003</c:v>
                </c:pt>
                <c:pt idx="1">
                  <c:v>2.801809</c:v>
                </c:pt>
                <c:pt idx="2">
                  <c:v>2.3659840000000001</c:v>
                </c:pt>
                <c:pt idx="3">
                  <c:v>1.368733</c:v>
                </c:pt>
                <c:pt idx="4">
                  <c:v>0.33415499999999998</c:v>
                </c:pt>
                <c:pt idx="5">
                  <c:v>0.27440599999999998</c:v>
                </c:pt>
                <c:pt idx="6">
                  <c:v>0.13900499999999999</c:v>
                </c:pt>
                <c:pt idx="7">
                  <c:v>0.13670600000000002</c:v>
                </c:pt>
                <c:pt idx="8">
                  <c:v>0.403055</c:v>
                </c:pt>
                <c:pt idx="9">
                  <c:v>1.2566349999999999</c:v>
                </c:pt>
                <c:pt idx="10">
                  <c:v>2.7927770000000001</c:v>
                </c:pt>
                <c:pt idx="11">
                  <c:v>3.6343749999999999</c:v>
                </c:pt>
              </c:numCache>
            </c:numRef>
          </c:val>
          <c:extLst>
            <c:ext xmlns:c16="http://schemas.microsoft.com/office/drawing/2014/chart" uri="{C3380CC4-5D6E-409C-BE32-E72D297353CC}">
              <c16:uniqueId val="{00000003-7D39-477E-9522-6A9F2FCCFBB0}"/>
            </c:ext>
          </c:extLst>
        </c:ser>
        <c:ser>
          <c:idx val="4"/>
          <c:order val="4"/>
          <c:tx>
            <c:strRef>
              <c:f>'8.10'!$A$32</c:f>
              <c:strCache>
                <c:ptCount val="1"/>
                <c:pt idx="0">
                  <c:v>Zemědělství a lesnictví</c:v>
                </c:pt>
              </c:strCache>
            </c:strRef>
          </c:tx>
          <c:invertIfNegative val="0"/>
          <c:val>
            <c:numRef>
              <c:f>'8.10'!$B$32:$M$32</c:f>
              <c:numCache>
                <c:formatCode>#,##0.0</c:formatCode>
                <c:ptCount val="12"/>
                <c:pt idx="0">
                  <c:v>6.8556299999999997</c:v>
                </c:pt>
                <c:pt idx="1">
                  <c:v>5.2933000000000012</c:v>
                </c:pt>
                <c:pt idx="2">
                  <c:v>5.5424900000000008</c:v>
                </c:pt>
                <c:pt idx="3">
                  <c:v>4.5731200000000003</c:v>
                </c:pt>
                <c:pt idx="4">
                  <c:v>4.0674099999999997</c:v>
                </c:pt>
                <c:pt idx="5">
                  <c:v>3.4286699999999994</c:v>
                </c:pt>
                <c:pt idx="6">
                  <c:v>3.5381600000000004</c:v>
                </c:pt>
                <c:pt idx="7">
                  <c:v>3.2724100000000003</c:v>
                </c:pt>
                <c:pt idx="8">
                  <c:v>3.9060300000000003</c:v>
                </c:pt>
                <c:pt idx="9">
                  <c:v>5.2140399999999998</c:v>
                </c:pt>
                <c:pt idx="10">
                  <c:v>5.9972299999999992</c:v>
                </c:pt>
                <c:pt idx="11">
                  <c:v>6.5351400000000002</c:v>
                </c:pt>
              </c:numCache>
            </c:numRef>
          </c:val>
          <c:extLst>
            <c:ext xmlns:c16="http://schemas.microsoft.com/office/drawing/2014/chart" uri="{C3380CC4-5D6E-409C-BE32-E72D297353CC}">
              <c16:uniqueId val="{00000004-7D39-477E-9522-6A9F2FCCFBB0}"/>
            </c:ext>
          </c:extLst>
        </c:ser>
        <c:ser>
          <c:idx val="5"/>
          <c:order val="5"/>
          <c:tx>
            <c:strRef>
              <c:f>'8.10'!$A$33</c:f>
              <c:strCache>
                <c:ptCount val="1"/>
                <c:pt idx="0">
                  <c:v>Domácnosti</c:v>
                </c:pt>
              </c:strCache>
            </c:strRef>
          </c:tx>
          <c:spPr>
            <a:solidFill>
              <a:schemeClr val="accent6"/>
            </a:solidFill>
          </c:spPr>
          <c:invertIfNegative val="0"/>
          <c:val>
            <c:numRef>
              <c:f>'8.10'!$B$33:$M$33</c:f>
              <c:numCache>
                <c:formatCode>#,##0.0</c:formatCode>
                <c:ptCount val="12"/>
                <c:pt idx="0">
                  <c:v>199.37927500000001</c:v>
                </c:pt>
                <c:pt idx="1">
                  <c:v>135.65754899999999</c:v>
                </c:pt>
                <c:pt idx="2">
                  <c:v>120.77899000000001</c:v>
                </c:pt>
                <c:pt idx="3">
                  <c:v>79.507075</c:v>
                </c:pt>
                <c:pt idx="4">
                  <c:v>40.358896999999999</c:v>
                </c:pt>
                <c:pt idx="5">
                  <c:v>30.049665999999998</c:v>
                </c:pt>
                <c:pt idx="6">
                  <c:v>27.567898</c:v>
                </c:pt>
                <c:pt idx="7">
                  <c:v>27.340669000000002</c:v>
                </c:pt>
                <c:pt idx="8">
                  <c:v>46.089415000000002</c:v>
                </c:pt>
                <c:pt idx="9">
                  <c:v>92.464738000000011</c:v>
                </c:pt>
                <c:pt idx="10">
                  <c:v>155.85724300000001</c:v>
                </c:pt>
                <c:pt idx="11">
                  <c:v>187.49368200000001</c:v>
                </c:pt>
              </c:numCache>
            </c:numRef>
          </c:val>
          <c:extLst>
            <c:ext xmlns:c16="http://schemas.microsoft.com/office/drawing/2014/chart" uri="{C3380CC4-5D6E-409C-BE32-E72D297353CC}">
              <c16:uniqueId val="{00000005-7D39-477E-9522-6A9F2FCCFBB0}"/>
            </c:ext>
          </c:extLst>
        </c:ser>
        <c:ser>
          <c:idx val="6"/>
          <c:order val="6"/>
          <c:tx>
            <c:strRef>
              <c:f>'8.10'!$A$34</c:f>
              <c:strCache>
                <c:ptCount val="1"/>
                <c:pt idx="0">
                  <c:v>Obchod, služby, školství, zdravotnictví</c:v>
                </c:pt>
              </c:strCache>
            </c:strRef>
          </c:tx>
          <c:spPr>
            <a:solidFill>
              <a:srgbClr val="F0948F"/>
            </a:solidFill>
          </c:spPr>
          <c:invertIfNegative val="0"/>
          <c:val>
            <c:numRef>
              <c:f>'8.10'!$B$34:$M$34</c:f>
              <c:numCache>
                <c:formatCode>#,##0.0</c:formatCode>
                <c:ptCount val="12"/>
                <c:pt idx="0">
                  <c:v>134.15442599999997</c:v>
                </c:pt>
                <c:pt idx="1">
                  <c:v>85.814424000000002</c:v>
                </c:pt>
                <c:pt idx="2">
                  <c:v>71.756477000000004</c:v>
                </c:pt>
                <c:pt idx="3">
                  <c:v>48.723231000000006</c:v>
                </c:pt>
                <c:pt idx="4">
                  <c:v>21.000789999999999</c:v>
                </c:pt>
                <c:pt idx="5">
                  <c:v>13.698044000000001</c:v>
                </c:pt>
                <c:pt idx="6">
                  <c:v>11.594510000000001</c:v>
                </c:pt>
                <c:pt idx="7">
                  <c:v>12.228887</c:v>
                </c:pt>
                <c:pt idx="8">
                  <c:v>20.227616999999995</c:v>
                </c:pt>
                <c:pt idx="9">
                  <c:v>52.272053999999997</c:v>
                </c:pt>
                <c:pt idx="10">
                  <c:v>98.125900000000001</c:v>
                </c:pt>
                <c:pt idx="11">
                  <c:v>120.37983200000001</c:v>
                </c:pt>
              </c:numCache>
            </c:numRef>
          </c:val>
          <c:extLst>
            <c:ext xmlns:c16="http://schemas.microsoft.com/office/drawing/2014/chart" uri="{C3380CC4-5D6E-409C-BE32-E72D297353CC}">
              <c16:uniqueId val="{00000006-7D39-477E-9522-6A9F2FCCFBB0}"/>
            </c:ext>
          </c:extLst>
        </c:ser>
        <c:ser>
          <c:idx val="7"/>
          <c:order val="7"/>
          <c:tx>
            <c:strRef>
              <c:f>'8.10'!$A$35</c:f>
              <c:strCache>
                <c:ptCount val="1"/>
                <c:pt idx="0">
                  <c:v>Ostatní</c:v>
                </c:pt>
              </c:strCache>
            </c:strRef>
          </c:tx>
          <c:spPr>
            <a:solidFill>
              <a:srgbClr val="F7C9C7"/>
            </a:solidFill>
          </c:spPr>
          <c:invertIfNegative val="0"/>
          <c:val>
            <c:numRef>
              <c:f>'8.10'!$B$35:$M$35</c:f>
              <c:numCache>
                <c:formatCode>#,##0.0</c:formatCode>
                <c:ptCount val="12"/>
                <c:pt idx="0">
                  <c:v>34.434590999999998</c:v>
                </c:pt>
                <c:pt idx="1">
                  <c:v>21.951281999999999</c:v>
                </c:pt>
                <c:pt idx="2">
                  <c:v>17.636517999999999</c:v>
                </c:pt>
                <c:pt idx="3">
                  <c:v>11.278407</c:v>
                </c:pt>
                <c:pt idx="4">
                  <c:v>3.4730960000000004</c:v>
                </c:pt>
                <c:pt idx="5">
                  <c:v>2.4540709999999999</c:v>
                </c:pt>
                <c:pt idx="6">
                  <c:v>1.781523</c:v>
                </c:pt>
                <c:pt idx="7">
                  <c:v>1.8578910000000002</c:v>
                </c:pt>
                <c:pt idx="8">
                  <c:v>3.975492</c:v>
                </c:pt>
                <c:pt idx="9">
                  <c:v>12.457701</c:v>
                </c:pt>
                <c:pt idx="10">
                  <c:v>24.430114</c:v>
                </c:pt>
                <c:pt idx="11">
                  <c:v>30.826609999999995</c:v>
                </c:pt>
              </c:numCache>
            </c:numRef>
          </c:val>
          <c:extLst>
            <c:ext xmlns:c16="http://schemas.microsoft.com/office/drawing/2014/chart" uri="{C3380CC4-5D6E-409C-BE32-E72D297353CC}">
              <c16:uniqueId val="{00000007-7D39-477E-9522-6A9F2FCCFBB0}"/>
            </c:ext>
          </c:extLst>
        </c:ser>
        <c:dLbls>
          <c:showLegendKey val="0"/>
          <c:showVal val="0"/>
          <c:showCatName val="0"/>
          <c:showSerName val="0"/>
          <c:showPercent val="0"/>
          <c:showBubbleSize val="0"/>
        </c:dLbls>
        <c:gapWidth val="50"/>
        <c:overlap val="100"/>
        <c:axId val="286475008"/>
        <c:axId val="286476544"/>
      </c:barChart>
      <c:catAx>
        <c:axId val="2864750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476544"/>
        <c:crosses val="autoZero"/>
        <c:auto val="1"/>
        <c:lblAlgn val="ctr"/>
        <c:lblOffset val="100"/>
        <c:noMultiLvlLbl val="0"/>
      </c:catAx>
      <c:valAx>
        <c:axId val="286476544"/>
        <c:scaling>
          <c:orientation val="minMax"/>
          <c:max val="7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47500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cs-CZ" sz="1000">
                <a:solidFill>
                  <a:schemeClr val="tx2"/>
                </a:solidFill>
                <a:latin typeface="Arial" panose="020B0604020202020204" pitchFamily="34" charset="0"/>
                <a:cs typeface="Arial" panose="020B0604020202020204" pitchFamily="34" charset="0"/>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'8.10'!$M$40</c:f>
              <c:strCache>
                <c:ptCount val="1"/>
                <c:pt idx="0">
                  <c:v>Instalovaný výkon</c:v>
                </c:pt>
              </c:strCache>
            </c:strRef>
          </c:tx>
          <c:invertIfNegative val="0"/>
          <c:val>
            <c:numRef>
              <c:f>'8.10'!$N$40</c:f>
              <c:numCache>
                <c:formatCode>0.0%</c:formatCode>
                <c:ptCount val="1"/>
                <c:pt idx="0">
                  <c:v>9.2826969844016255E-2</c:v>
                </c:pt>
              </c:numCache>
            </c:numRef>
          </c:val>
          <c:extLst>
            <c:ext xmlns:c16="http://schemas.microsoft.com/office/drawing/2014/chart" uri="{C3380CC4-5D6E-409C-BE32-E72D297353CC}">
              <c16:uniqueId val="{00000000-95AD-442C-B4FC-8CD6B342584C}"/>
            </c:ext>
          </c:extLst>
        </c:ser>
        <c:ser>
          <c:idx val="1"/>
          <c:order val="1"/>
          <c:tx>
            <c:strRef>
              <c:f>'8.10'!$M$41</c:f>
              <c:strCache>
                <c:ptCount val="1"/>
                <c:pt idx="0">
                  <c:v>Výroba tepla brutto</c:v>
                </c:pt>
              </c:strCache>
            </c:strRef>
          </c:tx>
          <c:invertIfNegative val="0"/>
          <c:val>
            <c:numRef>
              <c:f>'8.10'!$N$41</c:f>
              <c:numCache>
                <c:formatCode>0.0%</c:formatCode>
                <c:ptCount val="1"/>
                <c:pt idx="0">
                  <c:v>4.3918416250831684E-2</c:v>
                </c:pt>
              </c:numCache>
            </c:numRef>
          </c:val>
          <c:extLst>
            <c:ext xmlns:c16="http://schemas.microsoft.com/office/drawing/2014/chart" uri="{C3380CC4-5D6E-409C-BE32-E72D297353CC}">
              <c16:uniqueId val="{00000001-95AD-442C-B4FC-8CD6B342584C}"/>
            </c:ext>
          </c:extLst>
        </c:ser>
        <c:ser>
          <c:idx val="2"/>
          <c:order val="2"/>
          <c:tx>
            <c:strRef>
              <c:f>'8.10'!$M$42</c:f>
              <c:strCache>
                <c:ptCount val="1"/>
                <c:pt idx="0">
                  <c:v>Dodávky tepla</c:v>
                </c:pt>
              </c:strCache>
            </c:strRef>
          </c:tx>
          <c:invertIfNegative val="0"/>
          <c:val>
            <c:numRef>
              <c:f>'8.10'!$N$42</c:f>
              <c:numCache>
                <c:formatCode>0.0%</c:formatCode>
                <c:ptCount val="1"/>
                <c:pt idx="0">
                  <c:v>4.8652995997875467E-2</c:v>
                </c:pt>
              </c:numCache>
            </c:numRef>
          </c:val>
          <c:extLst>
            <c:ext xmlns:c16="http://schemas.microsoft.com/office/drawing/2014/chart" uri="{C3380CC4-5D6E-409C-BE32-E72D297353CC}">
              <c16:uniqueId val="{00000002-95AD-442C-B4FC-8CD6B342584C}"/>
            </c:ext>
          </c:extLst>
        </c:ser>
        <c:dLbls>
          <c:showLegendKey val="0"/>
          <c:showVal val="0"/>
          <c:showCatName val="0"/>
          <c:showSerName val="0"/>
          <c:showPercent val="0"/>
          <c:showBubbleSize val="0"/>
        </c:dLbls>
        <c:gapWidth val="150"/>
        <c:axId val="286511872"/>
        <c:axId val="286513408"/>
      </c:barChart>
      <c:catAx>
        <c:axId val="286511872"/>
        <c:scaling>
          <c:orientation val="maxMin"/>
        </c:scaling>
        <c:delete val="0"/>
        <c:axPos val="l"/>
        <c:numFmt formatCode="General" sourceLinked="1"/>
        <c:majorTickMark val="none"/>
        <c:minorTickMark val="none"/>
        <c:tickLblPos val="none"/>
        <c:crossAx val="286513408"/>
        <c:crosses val="autoZero"/>
        <c:auto val="1"/>
        <c:lblAlgn val="ctr"/>
        <c:lblOffset val="100"/>
        <c:noMultiLvlLbl val="0"/>
      </c:catAx>
      <c:valAx>
        <c:axId val="28651340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511872"/>
        <c:crosses val="max"/>
        <c:crossBetween val="between"/>
      </c:valAx>
    </c:plotArea>
    <c:legend>
      <c:legendPos val="b"/>
      <c:layout>
        <c:manualLayout>
          <c:xMode val="edge"/>
          <c:yMode val="edge"/>
          <c:x val="1.5162396231415507E-3"/>
          <c:y val="0.73213894374448296"/>
          <c:w val="0.5044555301922764"/>
          <c:h val="0.2678610972522004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latin typeface="+mn-lt"/>
              </a:defRPr>
            </a:pPr>
            <a:r>
              <a:rPr lang="cs-CZ" sz="1000" baseline="0">
                <a:solidFill>
                  <a:srgbClr val="233060"/>
                </a:solidFill>
                <a:latin typeface="Arial" panose="020B0604020202020204" pitchFamily="34" charset="0"/>
              </a:rPr>
              <a:t>Dodávky tepla podle paliv (TJ)</a:t>
            </a:r>
          </a:p>
        </c:rich>
      </c:tx>
      <c:layout>
        <c:manualLayout>
          <c:xMode val="edge"/>
          <c:yMode val="edge"/>
          <c:x val="1.1007654639433836E-3"/>
          <c:y val="0"/>
        </c:manualLayout>
      </c:layout>
      <c:overlay val="0"/>
    </c:title>
    <c:autoTitleDeleted val="0"/>
    <c:plotArea>
      <c:layout>
        <c:manualLayout>
          <c:layoutTarget val="inner"/>
          <c:xMode val="edge"/>
          <c:yMode val="edge"/>
          <c:x val="0.10368643017728889"/>
          <c:y val="0.2242501511697548"/>
          <c:w val="0.85732720416688057"/>
          <c:h val="0.57456542749509376"/>
        </c:manualLayout>
      </c:layout>
      <c:barChart>
        <c:barDir val="col"/>
        <c:grouping val="stacked"/>
        <c:varyColors val="0"/>
        <c:ser>
          <c:idx val="0"/>
          <c:order val="0"/>
          <c:tx>
            <c:strRef>
              <c:f>'8.10'!$A$10</c:f>
              <c:strCache>
                <c:ptCount val="1"/>
                <c:pt idx="0">
                  <c:v>Biomasa</c:v>
                </c:pt>
              </c:strCache>
            </c:strRef>
          </c:tx>
          <c:spPr>
            <a:solidFill>
              <a:srgbClr val="23315F"/>
            </a:solidFill>
          </c:spPr>
          <c:invertIfNegative val="0"/>
          <c:val>
            <c:numRef>
              <c:f>'8.10'!$B$10:$M$10</c:f>
              <c:numCache>
                <c:formatCode>#,##0.0</c:formatCode>
                <c:ptCount val="12"/>
                <c:pt idx="0">
                  <c:v>8.3333130000000004</c:v>
                </c:pt>
                <c:pt idx="1">
                  <c:v>6.4382460000000004</c:v>
                </c:pt>
                <c:pt idx="2">
                  <c:v>5.980481000000001</c:v>
                </c:pt>
                <c:pt idx="3">
                  <c:v>4.2508790000000003</c:v>
                </c:pt>
                <c:pt idx="4">
                  <c:v>1.540637</c:v>
                </c:pt>
                <c:pt idx="5">
                  <c:v>0.33400000000000002</c:v>
                </c:pt>
                <c:pt idx="6">
                  <c:v>8.7999999999999995E-2</c:v>
                </c:pt>
                <c:pt idx="7">
                  <c:v>2.4E-2</c:v>
                </c:pt>
                <c:pt idx="8">
                  <c:v>1.9316040000000001</c:v>
                </c:pt>
                <c:pt idx="9">
                  <c:v>4.2802899999999999</c:v>
                </c:pt>
                <c:pt idx="10">
                  <c:v>6.4487569999999996</c:v>
                </c:pt>
                <c:pt idx="11">
                  <c:v>7.721133</c:v>
                </c:pt>
              </c:numCache>
            </c:numRef>
          </c:val>
          <c:extLst>
            <c:ext xmlns:c16="http://schemas.microsoft.com/office/drawing/2014/chart" uri="{C3380CC4-5D6E-409C-BE32-E72D297353CC}">
              <c16:uniqueId val="{00000000-DCC5-4F4A-A54D-47D52AA346C4}"/>
            </c:ext>
          </c:extLst>
        </c:ser>
        <c:ser>
          <c:idx val="1"/>
          <c:order val="1"/>
          <c:tx>
            <c:strRef>
              <c:f>'8.10'!$A$11</c:f>
              <c:strCache>
                <c:ptCount val="1"/>
                <c:pt idx="0">
                  <c:v>Bioplyn</c:v>
                </c:pt>
              </c:strCache>
            </c:strRef>
          </c:tx>
          <c:spPr>
            <a:solidFill>
              <a:srgbClr val="5A6588"/>
            </a:solidFill>
          </c:spPr>
          <c:invertIfNegative val="0"/>
          <c:val>
            <c:numRef>
              <c:f>'8.10'!$B$11:$M$11</c:f>
              <c:numCache>
                <c:formatCode>#,##0.0</c:formatCode>
                <c:ptCount val="12"/>
                <c:pt idx="0">
                  <c:v>7.2616230000000002</c:v>
                </c:pt>
                <c:pt idx="1">
                  <c:v>5.6826910000000019</c:v>
                </c:pt>
                <c:pt idx="2">
                  <c:v>5.8592580000000005</c:v>
                </c:pt>
                <c:pt idx="3">
                  <c:v>4.8780989999999989</c:v>
                </c:pt>
                <c:pt idx="4">
                  <c:v>4.1981149999999996</c:v>
                </c:pt>
                <c:pt idx="5">
                  <c:v>3.5350569999999997</c:v>
                </c:pt>
                <c:pt idx="6">
                  <c:v>3.6402899999999994</c:v>
                </c:pt>
                <c:pt idx="7">
                  <c:v>3.3731679999999997</c:v>
                </c:pt>
                <c:pt idx="8">
                  <c:v>4.0478759999999996</c:v>
                </c:pt>
                <c:pt idx="9">
                  <c:v>5.4731840000000007</c:v>
                </c:pt>
                <c:pt idx="10">
                  <c:v>6.4255180000000003</c:v>
                </c:pt>
                <c:pt idx="11">
                  <c:v>7.2955139999999998</c:v>
                </c:pt>
              </c:numCache>
            </c:numRef>
          </c:val>
          <c:extLst>
            <c:ext xmlns:c16="http://schemas.microsoft.com/office/drawing/2014/chart" uri="{C3380CC4-5D6E-409C-BE32-E72D297353CC}">
              <c16:uniqueId val="{00000001-DCC5-4F4A-A54D-47D52AA346C4}"/>
            </c:ext>
          </c:extLst>
        </c:ser>
        <c:ser>
          <c:idx val="2"/>
          <c:order val="2"/>
          <c:tx>
            <c:strRef>
              <c:f>'8.10'!$A$12</c:f>
              <c:strCache>
                <c:ptCount val="1"/>
                <c:pt idx="0">
                  <c:v>Černé uhlí</c:v>
                </c:pt>
              </c:strCache>
            </c:strRef>
          </c:tx>
          <c:spPr>
            <a:solidFill>
              <a:srgbClr val="9198B0"/>
            </a:solidFill>
          </c:spPr>
          <c:invertIfNegative val="0"/>
          <c:val>
            <c:numRef>
              <c:f>'8.10'!$B$12:$M$12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CC5-4F4A-A54D-47D52AA346C4}"/>
            </c:ext>
          </c:extLst>
        </c:ser>
        <c:ser>
          <c:idx val="3"/>
          <c:order val="3"/>
          <c:tx>
            <c:strRef>
              <c:f>'8.10'!$A$13</c:f>
              <c:strCache>
                <c:ptCount val="1"/>
                <c:pt idx="0">
                  <c:v>Elektrická energie</c:v>
                </c:pt>
              </c:strCache>
            </c:strRef>
          </c:tx>
          <c:spPr>
            <a:solidFill>
              <a:srgbClr val="C8CBD7"/>
            </a:solidFill>
          </c:spPr>
          <c:invertIfNegative val="0"/>
          <c:val>
            <c:numRef>
              <c:f>'8.10'!$B$13:$M$13</c:f>
              <c:numCache>
                <c:formatCode>#,##0.0</c:formatCode>
                <c:ptCount val="12"/>
                <c:pt idx="0">
                  <c:v>3.2210000000000001</c:v>
                </c:pt>
                <c:pt idx="1">
                  <c:v>3.03</c:v>
                </c:pt>
                <c:pt idx="2">
                  <c:v>2.8119999999999998</c:v>
                </c:pt>
                <c:pt idx="3">
                  <c:v>2.9510000000000001</c:v>
                </c:pt>
                <c:pt idx="4">
                  <c:v>3.09</c:v>
                </c:pt>
                <c:pt idx="5">
                  <c:v>1.78</c:v>
                </c:pt>
                <c:pt idx="6">
                  <c:v>1.554</c:v>
                </c:pt>
                <c:pt idx="7">
                  <c:v>2.0430000000000001</c:v>
                </c:pt>
                <c:pt idx="8">
                  <c:v>2.6339999999999999</c:v>
                </c:pt>
                <c:pt idx="9">
                  <c:v>2.169</c:v>
                </c:pt>
                <c:pt idx="10">
                  <c:v>1.145</c:v>
                </c:pt>
                <c:pt idx="11">
                  <c:v>1.329</c:v>
                </c:pt>
              </c:numCache>
            </c:numRef>
          </c:val>
          <c:extLst>
            <c:ext xmlns:c16="http://schemas.microsoft.com/office/drawing/2014/chart" uri="{C3380CC4-5D6E-409C-BE32-E72D297353CC}">
              <c16:uniqueId val="{00000003-DCC5-4F4A-A54D-47D52AA346C4}"/>
            </c:ext>
          </c:extLst>
        </c:ser>
        <c:ser>
          <c:idx val="4"/>
          <c:order val="4"/>
          <c:tx>
            <c:strRef>
              <c:f>'8.10'!$A$14</c:f>
              <c:strCache>
                <c:ptCount val="1"/>
                <c:pt idx="0">
                  <c:v>Energie prostředí (tepelné čerpadlo)</c:v>
                </c:pt>
              </c:strCache>
            </c:strRef>
          </c:tx>
          <c:spPr>
            <a:solidFill>
              <a:srgbClr val="E02C1F"/>
            </a:solidFill>
          </c:spPr>
          <c:invertIfNegative val="0"/>
          <c:val>
            <c:numRef>
              <c:f>'8.10'!$B$14:$M$14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DCC5-4F4A-A54D-47D52AA346C4}"/>
            </c:ext>
          </c:extLst>
        </c:ser>
        <c:ser>
          <c:idx val="5"/>
          <c:order val="5"/>
          <c:tx>
            <c:strRef>
              <c:f>'8.10'!$A$15</c:f>
              <c:strCache>
                <c:ptCount val="1"/>
                <c:pt idx="0">
                  <c:v>Energie Slunce (solární kolektor)</c:v>
                </c:pt>
              </c:strCache>
            </c:strRef>
          </c:tx>
          <c:spPr>
            <a:solidFill>
              <a:srgbClr val="E86158"/>
            </a:solidFill>
          </c:spPr>
          <c:invertIfNegative val="0"/>
          <c:val>
            <c:numRef>
              <c:f>'8.10'!$B$15:$M$15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DCC5-4F4A-A54D-47D52AA346C4}"/>
            </c:ext>
          </c:extLst>
        </c:ser>
        <c:ser>
          <c:idx val="6"/>
          <c:order val="6"/>
          <c:tx>
            <c:strRef>
              <c:f>'8.10'!$A$16</c:f>
              <c:strCache>
                <c:ptCount val="1"/>
                <c:pt idx="0">
                  <c:v>Hnědé uhlí</c:v>
                </c:pt>
              </c:strCache>
            </c:strRef>
          </c:tx>
          <c:spPr>
            <a:solidFill>
              <a:srgbClr val="F0948F"/>
            </a:solidFill>
          </c:spPr>
          <c:invertIfNegative val="0"/>
          <c:val>
            <c:numRef>
              <c:f>'8.10'!$B$16:$M$16</c:f>
              <c:numCache>
                <c:formatCode>#,##0.0</c:formatCode>
                <c:ptCount val="12"/>
                <c:pt idx="0">
                  <c:v>567.47708499999999</c:v>
                </c:pt>
                <c:pt idx="1">
                  <c:v>373.92415099999994</c:v>
                </c:pt>
                <c:pt idx="2">
                  <c:v>313.41206</c:v>
                </c:pt>
                <c:pt idx="3">
                  <c:v>213.38241200000002</c:v>
                </c:pt>
                <c:pt idx="4">
                  <c:v>91.752485000000007</c:v>
                </c:pt>
                <c:pt idx="5">
                  <c:v>68.518619999999999</c:v>
                </c:pt>
                <c:pt idx="6">
                  <c:v>57.082236999999999</c:v>
                </c:pt>
                <c:pt idx="7">
                  <c:v>55.573612000000004</c:v>
                </c:pt>
                <c:pt idx="8">
                  <c:v>104.87565600000001</c:v>
                </c:pt>
                <c:pt idx="9">
                  <c:v>242.20606699999999</c:v>
                </c:pt>
                <c:pt idx="10">
                  <c:v>425.591004</c:v>
                </c:pt>
                <c:pt idx="11">
                  <c:v>518.00581499999998</c:v>
                </c:pt>
              </c:numCache>
            </c:numRef>
          </c:val>
          <c:extLst>
            <c:ext xmlns:c16="http://schemas.microsoft.com/office/drawing/2014/chart" uri="{C3380CC4-5D6E-409C-BE32-E72D297353CC}">
              <c16:uniqueId val="{00000006-DCC5-4F4A-A54D-47D52AA346C4}"/>
            </c:ext>
          </c:extLst>
        </c:ser>
        <c:ser>
          <c:idx val="7"/>
          <c:order val="7"/>
          <c:tx>
            <c:strRef>
              <c:f>'8.10'!$A$17</c:f>
              <c:strCache>
                <c:ptCount val="1"/>
                <c:pt idx="0">
                  <c:v>Jaderné palivo</c:v>
                </c:pt>
              </c:strCache>
            </c:strRef>
          </c:tx>
          <c:spPr>
            <a:solidFill>
              <a:srgbClr val="F7C9C7"/>
            </a:solidFill>
          </c:spPr>
          <c:invertIfNegative val="0"/>
          <c:val>
            <c:numRef>
              <c:f>'8.10'!$B$17:$M$17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DCC5-4F4A-A54D-47D52AA346C4}"/>
            </c:ext>
          </c:extLst>
        </c:ser>
        <c:ser>
          <c:idx val="8"/>
          <c:order val="8"/>
          <c:tx>
            <c:strRef>
              <c:f>'8.10'!$A$18</c:f>
              <c:strCache>
                <c:ptCount val="1"/>
                <c:pt idx="0">
                  <c:v>Koks</c:v>
                </c:pt>
              </c:strCache>
            </c:strRef>
          </c:tx>
          <c:spPr>
            <a:solidFill>
              <a:srgbClr val="262626"/>
            </a:solidFill>
          </c:spPr>
          <c:invertIfNegative val="0"/>
          <c:val>
            <c:numRef>
              <c:f>'8.10'!$B$18:$M$18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CC5-4F4A-A54D-47D52AA346C4}"/>
            </c:ext>
          </c:extLst>
        </c:ser>
        <c:ser>
          <c:idx val="9"/>
          <c:order val="9"/>
          <c:tx>
            <c:strRef>
              <c:f>'8.10'!$A$19</c:f>
              <c:strCache>
                <c:ptCount val="1"/>
                <c:pt idx="0">
                  <c:v>Odpadní teplo</c:v>
                </c:pt>
              </c:strCache>
            </c:strRef>
          </c:tx>
          <c:spPr>
            <a:solidFill>
              <a:srgbClr val="646363"/>
            </a:solidFill>
          </c:spPr>
          <c:invertIfNegative val="0"/>
          <c:val>
            <c:numRef>
              <c:f>'8.10'!$B$19:$M$19</c:f>
              <c:numCache>
                <c:formatCode>#,##0.0</c:formatCode>
                <c:ptCount val="12"/>
                <c:pt idx="0">
                  <c:v>2.1150000000000002</c:v>
                </c:pt>
                <c:pt idx="1">
                  <c:v>1.0609999999999999</c:v>
                </c:pt>
                <c:pt idx="2">
                  <c:v>1.972</c:v>
                </c:pt>
                <c:pt idx="3">
                  <c:v>1.742</c:v>
                </c:pt>
                <c:pt idx="4">
                  <c:v>1.0149999999999999</c:v>
                </c:pt>
                <c:pt idx="5">
                  <c:v>0.78600000000000003</c:v>
                </c:pt>
                <c:pt idx="6">
                  <c:v>0.60499999999999998</c:v>
                </c:pt>
                <c:pt idx="7">
                  <c:v>0.48099999999999998</c:v>
                </c:pt>
                <c:pt idx="8">
                  <c:v>0.85299999999999998</c:v>
                </c:pt>
                <c:pt idx="9">
                  <c:v>1.083</c:v>
                </c:pt>
                <c:pt idx="10">
                  <c:v>2.3730000000000002</c:v>
                </c:pt>
                <c:pt idx="11">
                  <c:v>2.3809999999999998</c:v>
                </c:pt>
              </c:numCache>
            </c:numRef>
          </c:val>
          <c:extLst>
            <c:ext xmlns:c16="http://schemas.microsoft.com/office/drawing/2014/chart" uri="{C3380CC4-5D6E-409C-BE32-E72D297353CC}">
              <c16:uniqueId val="{00000009-DCC5-4F4A-A54D-47D52AA346C4}"/>
            </c:ext>
          </c:extLst>
        </c:ser>
        <c:ser>
          <c:idx val="10"/>
          <c:order val="10"/>
          <c:tx>
            <c:strRef>
              <c:f>'8.10'!$A$20</c:f>
              <c:strCache>
                <c:ptCount val="1"/>
                <c:pt idx="0">
                  <c:v>Ostatní kapalná paliva</c:v>
                </c:pt>
              </c:strCache>
            </c:strRef>
          </c:tx>
          <c:spPr>
            <a:solidFill>
              <a:srgbClr val="9D9D9C"/>
            </a:solidFill>
          </c:spPr>
          <c:invertIfNegative val="0"/>
          <c:val>
            <c:numRef>
              <c:f>'8.10'!$B$20:$M$20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DCC5-4F4A-A54D-47D52AA346C4}"/>
            </c:ext>
          </c:extLst>
        </c:ser>
        <c:ser>
          <c:idx val="11"/>
          <c:order val="11"/>
          <c:tx>
            <c:strRef>
              <c:f>'8.10'!$A$21</c:f>
              <c:strCache>
                <c:ptCount val="1"/>
                <c:pt idx="0">
                  <c:v>Ostatní pevná paliva</c:v>
                </c:pt>
              </c:strCache>
            </c:strRef>
          </c:tx>
          <c:spPr>
            <a:solidFill>
              <a:srgbClr val="D0D0D0"/>
            </a:solidFill>
          </c:spPr>
          <c:invertIfNegative val="0"/>
          <c:val>
            <c:numRef>
              <c:f>'8.10'!$B$21:$M$21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DCC5-4F4A-A54D-47D52AA346C4}"/>
            </c:ext>
          </c:extLst>
        </c:ser>
        <c:ser>
          <c:idx val="12"/>
          <c:order val="12"/>
          <c:tx>
            <c:strRef>
              <c:f>'8.10'!$A$22</c:f>
              <c:strCache>
                <c:ptCount val="1"/>
                <c:pt idx="0">
                  <c:v>Ostatní plyny</c:v>
                </c:pt>
              </c:strCache>
            </c:strRef>
          </c:tx>
          <c:spPr>
            <a:pattFill prst="ltUpDiag">
              <a:fgClr>
                <a:srgbClr val="23315F"/>
              </a:fgClr>
              <a:bgClr>
                <a:sysClr val="window" lastClr="FFFFFF"/>
              </a:bgClr>
            </a:pattFill>
          </c:spPr>
          <c:invertIfNegative val="0"/>
          <c:val>
            <c:numRef>
              <c:f>'8.10'!$B$22:$M$22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DCC5-4F4A-A54D-47D52AA346C4}"/>
            </c:ext>
          </c:extLst>
        </c:ser>
        <c:ser>
          <c:idx val="13"/>
          <c:order val="13"/>
          <c:tx>
            <c:strRef>
              <c:f>'8.10'!$A$23</c:f>
              <c:strCache>
                <c:ptCount val="1"/>
                <c:pt idx="0">
                  <c:v>Ostatní</c:v>
                </c:pt>
              </c:strCache>
            </c:strRef>
          </c:tx>
          <c:spPr>
            <a:pattFill prst="ltUpDiag">
              <a:fgClr>
                <a:srgbClr val="E02C1F"/>
              </a:fgClr>
              <a:bgClr>
                <a:sysClr val="window" lastClr="FFFFFF"/>
              </a:bgClr>
            </a:pattFill>
          </c:spPr>
          <c:invertIfNegative val="0"/>
          <c:val>
            <c:numRef>
              <c:f>'8.10'!$B$23:$M$23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C5-4F4A-A54D-47D52AA346C4}"/>
            </c:ext>
          </c:extLst>
        </c:ser>
        <c:ser>
          <c:idx val="14"/>
          <c:order val="14"/>
          <c:tx>
            <c:strRef>
              <c:f>'8.10'!$A$24</c:f>
              <c:strCache>
                <c:ptCount val="1"/>
                <c:pt idx="0">
                  <c:v>Topné oleje</c:v>
                </c:pt>
              </c:strCache>
            </c:strRef>
          </c:tx>
          <c:spPr>
            <a:pattFill prst="ltUpDiag">
              <a:fgClr>
                <a:srgbClr val="5A6588"/>
              </a:fgClr>
              <a:bgClr>
                <a:sysClr val="window" lastClr="FFFFFF"/>
              </a:bgClr>
            </a:pattFill>
          </c:spPr>
          <c:invertIfNegative val="0"/>
          <c:val>
            <c:numRef>
              <c:f>'8.10'!$B$24:$M$24</c:f>
              <c:numCache>
                <c:formatCode>#,##0.0</c:formatCode>
                <c:ptCount val="12"/>
                <c:pt idx="0">
                  <c:v>2.9755E-2</c:v>
                </c:pt>
                <c:pt idx="1">
                  <c:v>3.0114000000000002E-2</c:v>
                </c:pt>
                <c:pt idx="2">
                  <c:v>3.2579000000000004E-2</c:v>
                </c:pt>
                <c:pt idx="3">
                  <c:v>2.8043999999999999E-2</c:v>
                </c:pt>
                <c:pt idx="4">
                  <c:v>3.1519999999999999E-2</c:v>
                </c:pt>
                <c:pt idx="5">
                  <c:v>2.7789000000000001E-2</c:v>
                </c:pt>
                <c:pt idx="6">
                  <c:v>2.5919000000000001E-2</c:v>
                </c:pt>
                <c:pt idx="7">
                  <c:v>2.4957999999999998E-2</c:v>
                </c:pt>
                <c:pt idx="8">
                  <c:v>2.6062999999999999E-2</c:v>
                </c:pt>
                <c:pt idx="9">
                  <c:v>2.6062999999999999E-2</c:v>
                </c:pt>
                <c:pt idx="10">
                  <c:v>2.6062999999999999E-2</c:v>
                </c:pt>
                <c:pt idx="11">
                  <c:v>3.6427000000000001E-2</c:v>
                </c:pt>
              </c:numCache>
            </c:numRef>
          </c:val>
          <c:extLst>
            <c:ext xmlns:c16="http://schemas.microsoft.com/office/drawing/2014/chart" uri="{C3380CC4-5D6E-409C-BE32-E72D297353CC}">
              <c16:uniqueId val="{0000000E-DCC5-4F4A-A54D-47D52AA346C4}"/>
            </c:ext>
          </c:extLst>
        </c:ser>
        <c:ser>
          <c:idx val="15"/>
          <c:order val="15"/>
          <c:tx>
            <c:strRef>
              <c:f>'8.10'!$A$25</c:f>
              <c:strCache>
                <c:ptCount val="1"/>
                <c:pt idx="0">
                  <c:v>Zemní plyn</c:v>
                </c:pt>
              </c:strCache>
            </c:strRef>
          </c:tx>
          <c:spPr>
            <a:pattFill prst="ltUpDiag">
              <a:fgClr>
                <a:srgbClr val="E86158"/>
              </a:fgClr>
              <a:bgClr>
                <a:sysClr val="window" lastClr="FFFFFF"/>
              </a:bgClr>
            </a:pattFill>
          </c:spPr>
          <c:invertIfNegative val="0"/>
          <c:val>
            <c:numRef>
              <c:f>'8.10'!$B$25:$M$25</c:f>
              <c:numCache>
                <c:formatCode>#,##0.0</c:formatCode>
                <c:ptCount val="12"/>
                <c:pt idx="0">
                  <c:v>58.492273999999995</c:v>
                </c:pt>
                <c:pt idx="1">
                  <c:v>41.325200000000002</c:v>
                </c:pt>
                <c:pt idx="2">
                  <c:v>43.008361999999998</c:v>
                </c:pt>
                <c:pt idx="3">
                  <c:v>26.594884</c:v>
                </c:pt>
                <c:pt idx="4">
                  <c:v>14.359347</c:v>
                </c:pt>
                <c:pt idx="5">
                  <c:v>11.454695999999998</c:v>
                </c:pt>
                <c:pt idx="6">
                  <c:v>11.051297000000002</c:v>
                </c:pt>
                <c:pt idx="7">
                  <c:v>13.027363000000001</c:v>
                </c:pt>
                <c:pt idx="8">
                  <c:v>16.822315</c:v>
                </c:pt>
                <c:pt idx="9">
                  <c:v>29.814590000000003</c:v>
                </c:pt>
                <c:pt idx="10">
                  <c:v>46.132332000000005</c:v>
                </c:pt>
                <c:pt idx="11">
                  <c:v>54.298746999999999</c:v>
                </c:pt>
              </c:numCache>
            </c:numRef>
          </c:val>
          <c:extLst>
            <c:ext xmlns:c16="http://schemas.microsoft.com/office/drawing/2014/chart" uri="{C3380CC4-5D6E-409C-BE32-E72D297353CC}">
              <c16:uniqueId val="{0000000F-DCC5-4F4A-A54D-47D52AA346C4}"/>
            </c:ext>
          </c:extLst>
        </c:ser>
        <c:dLbls>
          <c:showLegendKey val="0"/>
          <c:showVal val="0"/>
          <c:showCatName val="0"/>
          <c:showSerName val="0"/>
          <c:showPercent val="0"/>
          <c:showBubbleSize val="0"/>
        </c:dLbls>
        <c:gapWidth val="50"/>
        <c:overlap val="100"/>
        <c:axId val="288781056"/>
        <c:axId val="288782592"/>
      </c:barChart>
      <c:catAx>
        <c:axId val="28878105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782592"/>
        <c:crosses val="autoZero"/>
        <c:auto val="1"/>
        <c:lblAlgn val="ctr"/>
        <c:lblOffset val="100"/>
        <c:noMultiLvlLbl val="0"/>
      </c:catAx>
      <c:valAx>
        <c:axId val="288782592"/>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781056"/>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0CE-4878-9BBB-E2DE627D7DA4}"/>
              </c:ext>
            </c:extLst>
          </c:dPt>
          <c:dPt>
            <c:idx val="1"/>
            <c:bubble3D val="0"/>
            <c:spPr>
              <a:solidFill>
                <a:schemeClr val="accent2"/>
              </a:solidFill>
            </c:spPr>
            <c:extLst>
              <c:ext xmlns:c16="http://schemas.microsoft.com/office/drawing/2014/chart" uri="{C3380CC4-5D6E-409C-BE32-E72D297353CC}">
                <c16:uniqueId val="{00000003-10CE-4878-9BBB-E2DE627D7DA4}"/>
              </c:ext>
            </c:extLst>
          </c:dPt>
          <c:dPt>
            <c:idx val="2"/>
            <c:bubble3D val="0"/>
            <c:spPr>
              <a:solidFill>
                <a:schemeClr val="accent3"/>
              </a:solidFill>
            </c:spPr>
            <c:extLst>
              <c:ext xmlns:c16="http://schemas.microsoft.com/office/drawing/2014/chart" uri="{C3380CC4-5D6E-409C-BE32-E72D297353CC}">
                <c16:uniqueId val="{00000005-10CE-4878-9BBB-E2DE627D7DA4}"/>
              </c:ext>
            </c:extLst>
          </c:dPt>
          <c:dPt>
            <c:idx val="3"/>
            <c:bubble3D val="0"/>
            <c:spPr>
              <a:solidFill>
                <a:schemeClr val="accent4"/>
              </a:solidFill>
            </c:spPr>
            <c:extLst>
              <c:ext xmlns:c16="http://schemas.microsoft.com/office/drawing/2014/chart" uri="{C3380CC4-5D6E-409C-BE32-E72D297353CC}">
                <c16:uniqueId val="{00000007-10CE-4878-9BBB-E2DE627D7DA4}"/>
              </c:ext>
            </c:extLst>
          </c:dPt>
          <c:dPt>
            <c:idx val="4"/>
            <c:bubble3D val="0"/>
            <c:spPr>
              <a:solidFill>
                <a:schemeClr val="accent5"/>
              </a:solidFill>
            </c:spPr>
            <c:extLst>
              <c:ext xmlns:c16="http://schemas.microsoft.com/office/drawing/2014/chart" uri="{C3380CC4-5D6E-409C-BE32-E72D297353CC}">
                <c16:uniqueId val="{00000009-10CE-4878-9BBB-E2DE627D7DA4}"/>
              </c:ext>
            </c:extLst>
          </c:dPt>
          <c:dPt>
            <c:idx val="5"/>
            <c:bubble3D val="0"/>
            <c:spPr>
              <a:solidFill>
                <a:schemeClr val="accent6"/>
              </a:solidFill>
            </c:spPr>
            <c:extLst>
              <c:ext xmlns:c16="http://schemas.microsoft.com/office/drawing/2014/chart" uri="{C3380CC4-5D6E-409C-BE32-E72D297353CC}">
                <c16:uniqueId val="{0000000B-10CE-4878-9BBB-E2DE627D7DA4}"/>
              </c:ext>
            </c:extLst>
          </c:dPt>
          <c:dPt>
            <c:idx val="6"/>
            <c:bubble3D val="0"/>
            <c:spPr>
              <a:solidFill>
                <a:srgbClr val="F0948F"/>
              </a:solidFill>
            </c:spPr>
            <c:extLst>
              <c:ext xmlns:c16="http://schemas.microsoft.com/office/drawing/2014/chart" uri="{C3380CC4-5D6E-409C-BE32-E72D297353CC}">
                <c16:uniqueId val="{0000000D-10CE-4878-9BBB-E2DE627D7DA4}"/>
              </c:ext>
            </c:extLst>
          </c:dPt>
          <c:dPt>
            <c:idx val="7"/>
            <c:bubble3D val="0"/>
            <c:spPr>
              <a:solidFill>
                <a:srgbClr val="F7C9C7"/>
              </a:solidFill>
            </c:spPr>
            <c:extLst>
              <c:ext xmlns:c16="http://schemas.microsoft.com/office/drawing/2014/chart" uri="{C3380CC4-5D6E-409C-BE32-E72D297353CC}">
                <c16:uniqueId val="{0000000F-10CE-4878-9BBB-E2DE627D7DA4}"/>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10CE-4878-9BBB-E2DE627D7DA4}"/>
            </c:ext>
          </c:extLst>
        </c:ser>
        <c:ser>
          <c:idx val="2"/>
          <c:order val="1"/>
          <c:dPt>
            <c:idx val="0"/>
            <c:bubble3D val="0"/>
            <c:spPr>
              <a:solidFill>
                <a:schemeClr val="accent1"/>
              </a:solidFill>
            </c:spPr>
            <c:extLst>
              <c:ext xmlns:c16="http://schemas.microsoft.com/office/drawing/2014/chart" uri="{C3380CC4-5D6E-409C-BE32-E72D297353CC}">
                <c16:uniqueId val="{00000012-10CE-4878-9BBB-E2DE627D7DA4}"/>
              </c:ext>
            </c:extLst>
          </c:dPt>
          <c:dPt>
            <c:idx val="1"/>
            <c:bubble3D val="0"/>
            <c:spPr>
              <a:solidFill>
                <a:schemeClr val="accent2"/>
              </a:solidFill>
            </c:spPr>
            <c:extLst>
              <c:ext xmlns:c16="http://schemas.microsoft.com/office/drawing/2014/chart" uri="{C3380CC4-5D6E-409C-BE32-E72D297353CC}">
                <c16:uniqueId val="{00000014-10CE-4878-9BBB-E2DE627D7DA4}"/>
              </c:ext>
            </c:extLst>
          </c:dPt>
          <c:dPt>
            <c:idx val="2"/>
            <c:bubble3D val="0"/>
            <c:spPr>
              <a:solidFill>
                <a:schemeClr val="accent3"/>
              </a:solidFill>
            </c:spPr>
            <c:extLst>
              <c:ext xmlns:c16="http://schemas.microsoft.com/office/drawing/2014/chart" uri="{C3380CC4-5D6E-409C-BE32-E72D297353CC}">
                <c16:uniqueId val="{00000016-10CE-4878-9BBB-E2DE627D7DA4}"/>
              </c:ext>
            </c:extLst>
          </c:dPt>
          <c:dPt>
            <c:idx val="3"/>
            <c:bubble3D val="0"/>
            <c:spPr>
              <a:solidFill>
                <a:schemeClr val="accent4"/>
              </a:solidFill>
            </c:spPr>
            <c:extLst>
              <c:ext xmlns:c16="http://schemas.microsoft.com/office/drawing/2014/chart" uri="{C3380CC4-5D6E-409C-BE32-E72D297353CC}">
                <c16:uniqueId val="{00000018-10CE-4878-9BBB-E2DE627D7DA4}"/>
              </c:ext>
            </c:extLst>
          </c:dPt>
          <c:dPt>
            <c:idx val="4"/>
            <c:bubble3D val="0"/>
            <c:spPr>
              <a:solidFill>
                <a:schemeClr val="accent5"/>
              </a:solidFill>
            </c:spPr>
            <c:extLst>
              <c:ext xmlns:c16="http://schemas.microsoft.com/office/drawing/2014/chart" uri="{C3380CC4-5D6E-409C-BE32-E72D297353CC}">
                <c16:uniqueId val="{0000001A-10CE-4878-9BBB-E2DE627D7DA4}"/>
              </c:ext>
            </c:extLst>
          </c:dPt>
          <c:dPt>
            <c:idx val="5"/>
            <c:bubble3D val="0"/>
            <c:spPr>
              <a:solidFill>
                <a:schemeClr val="accent6"/>
              </a:solidFill>
            </c:spPr>
            <c:extLst>
              <c:ext xmlns:c16="http://schemas.microsoft.com/office/drawing/2014/chart" uri="{C3380CC4-5D6E-409C-BE32-E72D297353CC}">
                <c16:uniqueId val="{0000001C-10CE-4878-9BBB-E2DE627D7DA4}"/>
              </c:ext>
            </c:extLst>
          </c:dPt>
          <c:dPt>
            <c:idx val="6"/>
            <c:bubble3D val="0"/>
            <c:spPr>
              <a:solidFill>
                <a:srgbClr val="F0948F"/>
              </a:solidFill>
            </c:spPr>
            <c:extLst>
              <c:ext xmlns:c16="http://schemas.microsoft.com/office/drawing/2014/chart" uri="{C3380CC4-5D6E-409C-BE32-E72D297353CC}">
                <c16:uniqueId val="{0000001E-10CE-4878-9BBB-E2DE627D7DA4}"/>
              </c:ext>
            </c:extLst>
          </c:dPt>
          <c:dPt>
            <c:idx val="7"/>
            <c:bubble3D val="0"/>
            <c:spPr>
              <a:solidFill>
                <a:srgbClr val="F7C9C7"/>
              </a:solidFill>
            </c:spPr>
            <c:extLst>
              <c:ext xmlns:c16="http://schemas.microsoft.com/office/drawing/2014/chart" uri="{C3380CC4-5D6E-409C-BE32-E72D297353CC}">
                <c16:uniqueId val="{00000020-10CE-4878-9BBB-E2DE627D7DA4}"/>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10CE-4878-9BBB-E2DE627D7DA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v</a:t>
            </a:r>
            <a:r>
              <a:rPr lang="en-US" sz="1000">
                <a:solidFill>
                  <a:schemeClr val="accent1"/>
                </a:solidFill>
              </a:rPr>
              <a:t> krajích ČR</a:t>
            </a:r>
            <a:r>
              <a:rPr lang="cs-CZ" sz="1000">
                <a:solidFill>
                  <a:schemeClr val="accent1"/>
                </a:solidFill>
              </a:rPr>
              <a:t>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1.6942894925858127E-3"/>
          <c:y val="2.4028834601521828E-2"/>
        </c:manualLayout>
      </c:layout>
      <c:overlay val="0"/>
      <c:spPr>
        <a:solidFill>
          <a:sysClr val="window" lastClr="FFFFFF"/>
        </a:solidFill>
      </c:spPr>
    </c:title>
    <c:autoTitleDeleted val="0"/>
    <c:plotArea>
      <c:layout>
        <c:manualLayout>
          <c:layoutTarget val="inner"/>
          <c:xMode val="edge"/>
          <c:yMode val="edge"/>
          <c:x val="7.8357197038349743E-2"/>
          <c:y val="0.11692046203475667"/>
          <c:w val="0.88754220620120694"/>
          <c:h val="0.79505390720833502"/>
        </c:manualLayout>
      </c:layout>
      <c:barChart>
        <c:barDir val="col"/>
        <c:grouping val="stacked"/>
        <c:varyColors val="0"/>
        <c:ser>
          <c:idx val="0"/>
          <c:order val="0"/>
          <c:tx>
            <c:strRef>
              <c:f>'5.2'!$A$7</c:f>
              <c:strCache>
                <c:ptCount val="1"/>
                <c:pt idx="0">
                  <c:v>Hlavní město Praha</c:v>
                </c:pt>
              </c:strCache>
            </c:strRef>
          </c:tx>
          <c:spPr>
            <a:solidFill>
              <a:schemeClr val="accent1"/>
            </a:solidFill>
          </c:spPr>
          <c:invertIfNegative val="0"/>
          <c:val>
            <c:numRef>
              <c:f>'5.2'!$B$7:$M$7</c:f>
              <c:numCache>
                <c:formatCode>#,##0.0</c:formatCode>
                <c:ptCount val="12"/>
                <c:pt idx="0">
                  <c:v>551.66553899999997</c:v>
                </c:pt>
                <c:pt idx="1">
                  <c:v>389.81385799999998</c:v>
                </c:pt>
                <c:pt idx="2">
                  <c:v>332.95324300000004</c:v>
                </c:pt>
                <c:pt idx="3">
                  <c:v>268.01589000000001</c:v>
                </c:pt>
                <c:pt idx="4">
                  <c:v>180.11054300000004</c:v>
                </c:pt>
                <c:pt idx="5">
                  <c:v>134.53581800000001</c:v>
                </c:pt>
                <c:pt idx="6">
                  <c:v>176.67440200000004</c:v>
                </c:pt>
                <c:pt idx="7">
                  <c:v>137.27296399999997</c:v>
                </c:pt>
                <c:pt idx="8">
                  <c:v>121.05091100000003</c:v>
                </c:pt>
                <c:pt idx="9">
                  <c:v>309.29397300000011</c:v>
                </c:pt>
                <c:pt idx="10">
                  <c:v>419.67380099999997</c:v>
                </c:pt>
                <c:pt idx="11">
                  <c:v>500.41969900000009</c:v>
                </c:pt>
              </c:numCache>
            </c:numRef>
          </c:val>
          <c:extLst>
            <c:ext xmlns:c16="http://schemas.microsoft.com/office/drawing/2014/chart" uri="{C3380CC4-5D6E-409C-BE32-E72D297353CC}">
              <c16:uniqueId val="{00000000-FD66-47C3-BB64-4A2AA1CEB551}"/>
            </c:ext>
          </c:extLst>
        </c:ser>
        <c:ser>
          <c:idx val="1"/>
          <c:order val="1"/>
          <c:tx>
            <c:strRef>
              <c:f>'5.2'!$A$8</c:f>
              <c:strCache>
                <c:ptCount val="1"/>
                <c:pt idx="0">
                  <c:v>Jihočeský kraj</c:v>
                </c:pt>
              </c:strCache>
            </c:strRef>
          </c:tx>
          <c:spPr>
            <a:solidFill>
              <a:schemeClr val="accent2"/>
            </a:solidFill>
          </c:spPr>
          <c:invertIfNegative val="0"/>
          <c:val>
            <c:numRef>
              <c:f>'5.2'!$B$8:$M$8</c:f>
              <c:numCache>
                <c:formatCode>#,##0.0</c:formatCode>
                <c:ptCount val="12"/>
                <c:pt idx="0">
                  <c:v>659.87680400000011</c:v>
                </c:pt>
                <c:pt idx="1">
                  <c:v>453.30953700000015</c:v>
                </c:pt>
                <c:pt idx="2">
                  <c:v>415.3331729999997</c:v>
                </c:pt>
                <c:pt idx="3">
                  <c:v>291.63518599999998</c:v>
                </c:pt>
                <c:pt idx="4">
                  <c:v>179.25969400000002</c:v>
                </c:pt>
                <c:pt idx="5">
                  <c:v>132.74645899999999</c:v>
                </c:pt>
                <c:pt idx="6">
                  <c:v>116.15575600000001</c:v>
                </c:pt>
                <c:pt idx="7">
                  <c:v>116.888541</c:v>
                </c:pt>
                <c:pt idx="8">
                  <c:v>180.01199299999996</c:v>
                </c:pt>
                <c:pt idx="9">
                  <c:v>326.64874199999991</c:v>
                </c:pt>
                <c:pt idx="10">
                  <c:v>505.14905899999991</c:v>
                </c:pt>
                <c:pt idx="11">
                  <c:v>583.60585500000002</c:v>
                </c:pt>
              </c:numCache>
            </c:numRef>
          </c:val>
          <c:extLst>
            <c:ext xmlns:c16="http://schemas.microsoft.com/office/drawing/2014/chart" uri="{C3380CC4-5D6E-409C-BE32-E72D297353CC}">
              <c16:uniqueId val="{00000001-FD66-47C3-BB64-4A2AA1CEB551}"/>
            </c:ext>
          </c:extLst>
        </c:ser>
        <c:ser>
          <c:idx val="2"/>
          <c:order val="2"/>
          <c:tx>
            <c:strRef>
              <c:f>'5.2'!$A$9</c:f>
              <c:strCache>
                <c:ptCount val="1"/>
                <c:pt idx="0">
                  <c:v>Jihomoravský kraj</c:v>
                </c:pt>
              </c:strCache>
            </c:strRef>
          </c:tx>
          <c:spPr>
            <a:solidFill>
              <a:schemeClr val="accent3"/>
            </a:solidFill>
          </c:spPr>
          <c:invertIfNegative val="0"/>
          <c:val>
            <c:numRef>
              <c:f>'5.2'!$B$9:$M$9</c:f>
              <c:numCache>
                <c:formatCode>#,##0.0</c:formatCode>
                <c:ptCount val="12"/>
                <c:pt idx="0">
                  <c:v>798.57394999999985</c:v>
                </c:pt>
                <c:pt idx="1">
                  <c:v>523.71604999999988</c:v>
                </c:pt>
                <c:pt idx="2">
                  <c:v>469.12391200000002</c:v>
                </c:pt>
                <c:pt idx="3">
                  <c:v>327.68669099999994</c:v>
                </c:pt>
                <c:pt idx="4">
                  <c:v>222.59827200000004</c:v>
                </c:pt>
                <c:pt idx="5">
                  <c:v>179.52453299999999</c:v>
                </c:pt>
                <c:pt idx="6">
                  <c:v>160.48228100000006</c:v>
                </c:pt>
                <c:pt idx="7">
                  <c:v>160.47281000000004</c:v>
                </c:pt>
                <c:pt idx="8">
                  <c:v>204.91248199999993</c:v>
                </c:pt>
                <c:pt idx="9">
                  <c:v>365.73141499999991</c:v>
                </c:pt>
                <c:pt idx="10">
                  <c:v>613.8489440000003</c:v>
                </c:pt>
                <c:pt idx="11">
                  <c:v>719.73676900000032</c:v>
                </c:pt>
              </c:numCache>
            </c:numRef>
          </c:val>
          <c:extLst>
            <c:ext xmlns:c16="http://schemas.microsoft.com/office/drawing/2014/chart" uri="{C3380CC4-5D6E-409C-BE32-E72D297353CC}">
              <c16:uniqueId val="{00000002-FD66-47C3-BB64-4A2AA1CEB551}"/>
            </c:ext>
          </c:extLst>
        </c:ser>
        <c:ser>
          <c:idx val="3"/>
          <c:order val="3"/>
          <c:tx>
            <c:strRef>
              <c:f>'5.2'!$A$10</c:f>
              <c:strCache>
                <c:ptCount val="1"/>
                <c:pt idx="0">
                  <c:v>Karlovarský kraj</c:v>
                </c:pt>
              </c:strCache>
            </c:strRef>
          </c:tx>
          <c:spPr>
            <a:solidFill>
              <a:schemeClr val="accent4"/>
            </a:solidFill>
          </c:spPr>
          <c:invertIfNegative val="0"/>
          <c:val>
            <c:numRef>
              <c:f>'5.2'!$B$10:$M$10</c:f>
              <c:numCache>
                <c:formatCode>#,##0.0</c:formatCode>
                <c:ptCount val="12"/>
                <c:pt idx="0">
                  <c:v>485.66847500000011</c:v>
                </c:pt>
                <c:pt idx="1">
                  <c:v>349.80263400000007</c:v>
                </c:pt>
                <c:pt idx="2">
                  <c:v>323.94357500000007</c:v>
                </c:pt>
                <c:pt idx="3">
                  <c:v>257.89040400000005</c:v>
                </c:pt>
                <c:pt idx="4">
                  <c:v>160.40491299999996</c:v>
                </c:pt>
                <c:pt idx="5">
                  <c:v>109.709332</c:v>
                </c:pt>
                <c:pt idx="6">
                  <c:v>112.87035100000001</c:v>
                </c:pt>
                <c:pt idx="7">
                  <c:v>104.80710700000002</c:v>
                </c:pt>
                <c:pt idx="8">
                  <c:v>147.07202699999999</c:v>
                </c:pt>
                <c:pt idx="9">
                  <c:v>281.28094300000004</c:v>
                </c:pt>
                <c:pt idx="10">
                  <c:v>379.39222699999999</c:v>
                </c:pt>
                <c:pt idx="11">
                  <c:v>451.51752100000004</c:v>
                </c:pt>
              </c:numCache>
            </c:numRef>
          </c:val>
          <c:extLst>
            <c:ext xmlns:c16="http://schemas.microsoft.com/office/drawing/2014/chart" uri="{C3380CC4-5D6E-409C-BE32-E72D297353CC}">
              <c16:uniqueId val="{00000003-FD66-47C3-BB64-4A2AA1CEB551}"/>
            </c:ext>
          </c:extLst>
        </c:ser>
        <c:ser>
          <c:idx val="4"/>
          <c:order val="4"/>
          <c:tx>
            <c:strRef>
              <c:f>'5.2'!$A$11</c:f>
              <c:strCache>
                <c:ptCount val="1"/>
                <c:pt idx="0">
                  <c:v>Kraj Vysočina</c:v>
                </c:pt>
              </c:strCache>
            </c:strRef>
          </c:tx>
          <c:spPr>
            <a:solidFill>
              <a:schemeClr val="accent5"/>
            </a:solidFill>
          </c:spPr>
          <c:invertIfNegative val="0"/>
          <c:val>
            <c:numRef>
              <c:f>'5.2'!$B$11:$M$11</c:f>
              <c:numCache>
                <c:formatCode>#,##0.0</c:formatCode>
                <c:ptCount val="12"/>
                <c:pt idx="0">
                  <c:v>247.49718799999997</c:v>
                </c:pt>
                <c:pt idx="1">
                  <c:v>172.45142799999999</c:v>
                </c:pt>
                <c:pt idx="2">
                  <c:v>162.05822099999997</c:v>
                </c:pt>
                <c:pt idx="3">
                  <c:v>110.38747600000002</c:v>
                </c:pt>
                <c:pt idx="4">
                  <c:v>62.338808999999998</c:v>
                </c:pt>
                <c:pt idx="5">
                  <c:v>44.652833999999999</c:v>
                </c:pt>
                <c:pt idx="6">
                  <c:v>38.760277000000016</c:v>
                </c:pt>
                <c:pt idx="7">
                  <c:v>38.511454000000001</c:v>
                </c:pt>
                <c:pt idx="8">
                  <c:v>62.793506999999991</c:v>
                </c:pt>
                <c:pt idx="9">
                  <c:v>125.39640500000003</c:v>
                </c:pt>
                <c:pt idx="10">
                  <c:v>193.46769599999999</c:v>
                </c:pt>
                <c:pt idx="11">
                  <c:v>228.66250699999995</c:v>
                </c:pt>
              </c:numCache>
            </c:numRef>
          </c:val>
          <c:extLst>
            <c:ext xmlns:c16="http://schemas.microsoft.com/office/drawing/2014/chart" uri="{C3380CC4-5D6E-409C-BE32-E72D297353CC}">
              <c16:uniqueId val="{00000004-FD66-47C3-BB64-4A2AA1CEB551}"/>
            </c:ext>
          </c:extLst>
        </c:ser>
        <c:ser>
          <c:idx val="5"/>
          <c:order val="5"/>
          <c:tx>
            <c:strRef>
              <c:f>'5.2'!$A$12</c:f>
              <c:strCache>
                <c:ptCount val="1"/>
                <c:pt idx="0">
                  <c:v>Královéhradecký kraj</c:v>
                </c:pt>
              </c:strCache>
            </c:strRef>
          </c:tx>
          <c:spPr>
            <a:solidFill>
              <a:schemeClr val="accent6"/>
            </a:solidFill>
          </c:spPr>
          <c:invertIfNegative val="0"/>
          <c:val>
            <c:numRef>
              <c:f>'5.2'!$B$12:$M$12</c:f>
              <c:numCache>
                <c:formatCode>#,##0.0</c:formatCode>
                <c:ptCount val="12"/>
                <c:pt idx="0">
                  <c:v>400.67536299999995</c:v>
                </c:pt>
                <c:pt idx="1">
                  <c:v>297.60028099999994</c:v>
                </c:pt>
                <c:pt idx="2">
                  <c:v>269.70435599999996</c:v>
                </c:pt>
                <c:pt idx="3">
                  <c:v>215.32897900000003</c:v>
                </c:pt>
                <c:pt idx="4">
                  <c:v>135.46581300000003</c:v>
                </c:pt>
                <c:pt idx="5">
                  <c:v>114.16741000000002</c:v>
                </c:pt>
                <c:pt idx="6">
                  <c:v>91.981617</c:v>
                </c:pt>
                <c:pt idx="7">
                  <c:v>98.516528999999991</c:v>
                </c:pt>
                <c:pt idx="8">
                  <c:v>129.38417199999998</c:v>
                </c:pt>
                <c:pt idx="9">
                  <c:v>219.46292899999997</c:v>
                </c:pt>
                <c:pt idx="10">
                  <c:v>312.20215400000001</c:v>
                </c:pt>
                <c:pt idx="11">
                  <c:v>354.40814900000004</c:v>
                </c:pt>
              </c:numCache>
            </c:numRef>
          </c:val>
          <c:extLst>
            <c:ext xmlns:c16="http://schemas.microsoft.com/office/drawing/2014/chart" uri="{C3380CC4-5D6E-409C-BE32-E72D297353CC}">
              <c16:uniqueId val="{00000005-FD66-47C3-BB64-4A2AA1CEB551}"/>
            </c:ext>
          </c:extLst>
        </c:ser>
        <c:ser>
          <c:idx val="6"/>
          <c:order val="6"/>
          <c:tx>
            <c:strRef>
              <c:f>'5.2'!$A$13</c:f>
              <c:strCache>
                <c:ptCount val="1"/>
                <c:pt idx="0">
                  <c:v>Liberecký kraj</c:v>
                </c:pt>
              </c:strCache>
            </c:strRef>
          </c:tx>
          <c:spPr>
            <a:solidFill>
              <a:srgbClr val="F0948F"/>
            </a:solidFill>
          </c:spPr>
          <c:invertIfNegative val="0"/>
          <c:val>
            <c:numRef>
              <c:f>'5.2'!$B$13:$M$13</c:f>
              <c:numCache>
                <c:formatCode>#,##0.0</c:formatCode>
                <c:ptCount val="12"/>
                <c:pt idx="0">
                  <c:v>301.05451499999998</c:v>
                </c:pt>
                <c:pt idx="1">
                  <c:v>214.66226299999997</c:v>
                </c:pt>
                <c:pt idx="2">
                  <c:v>194.37897300000003</c:v>
                </c:pt>
                <c:pt idx="3">
                  <c:v>143.41268600000001</c:v>
                </c:pt>
                <c:pt idx="4">
                  <c:v>71.260225000000005</c:v>
                </c:pt>
                <c:pt idx="5">
                  <c:v>56.364818999999997</c:v>
                </c:pt>
                <c:pt idx="6">
                  <c:v>50.762085999999996</c:v>
                </c:pt>
                <c:pt idx="7">
                  <c:v>50.103700999999994</c:v>
                </c:pt>
                <c:pt idx="8">
                  <c:v>73.143432999999987</c:v>
                </c:pt>
                <c:pt idx="9">
                  <c:v>152.71107899999998</c:v>
                </c:pt>
                <c:pt idx="10">
                  <c:v>224.15395599999999</c:v>
                </c:pt>
                <c:pt idx="11">
                  <c:v>267.76402100000001</c:v>
                </c:pt>
              </c:numCache>
            </c:numRef>
          </c:val>
          <c:extLst>
            <c:ext xmlns:c16="http://schemas.microsoft.com/office/drawing/2014/chart" uri="{C3380CC4-5D6E-409C-BE32-E72D297353CC}">
              <c16:uniqueId val="{00000006-FD66-47C3-BB64-4A2AA1CEB551}"/>
            </c:ext>
          </c:extLst>
        </c:ser>
        <c:ser>
          <c:idx val="7"/>
          <c:order val="7"/>
          <c:tx>
            <c:strRef>
              <c:f>'5.2'!$A$14</c:f>
              <c:strCache>
                <c:ptCount val="1"/>
                <c:pt idx="0">
                  <c:v>Moravskoslezský kraj</c:v>
                </c:pt>
              </c:strCache>
            </c:strRef>
          </c:tx>
          <c:spPr>
            <a:solidFill>
              <a:srgbClr val="F7C9C7"/>
            </a:solidFill>
          </c:spPr>
          <c:invertIfNegative val="0"/>
          <c:val>
            <c:numRef>
              <c:f>'5.2'!$B$14:$M$14</c:f>
              <c:numCache>
                <c:formatCode>#,##0.0</c:formatCode>
                <c:ptCount val="12"/>
                <c:pt idx="0">
                  <c:v>1751.5820380000002</c:v>
                </c:pt>
                <c:pt idx="1">
                  <c:v>1137.9966349999997</c:v>
                </c:pt>
                <c:pt idx="2">
                  <c:v>1056.3493409999999</c:v>
                </c:pt>
                <c:pt idx="3">
                  <c:v>755.10201599999994</c:v>
                </c:pt>
                <c:pt idx="4">
                  <c:v>393.07591100000002</c:v>
                </c:pt>
                <c:pt idx="5">
                  <c:v>327.02887700000002</c:v>
                </c:pt>
                <c:pt idx="6">
                  <c:v>286.50083599999999</c:v>
                </c:pt>
                <c:pt idx="7">
                  <c:v>294.78669999999988</c:v>
                </c:pt>
                <c:pt idx="8">
                  <c:v>355.78656799999999</c:v>
                </c:pt>
                <c:pt idx="9">
                  <c:v>814.27690399999994</c:v>
                </c:pt>
                <c:pt idx="10">
                  <c:v>1310.2341809999998</c:v>
                </c:pt>
                <c:pt idx="11">
                  <c:v>1519.0294449999997</c:v>
                </c:pt>
              </c:numCache>
            </c:numRef>
          </c:val>
          <c:extLst>
            <c:ext xmlns:c16="http://schemas.microsoft.com/office/drawing/2014/chart" uri="{C3380CC4-5D6E-409C-BE32-E72D297353CC}">
              <c16:uniqueId val="{00000007-FD66-47C3-BB64-4A2AA1CEB551}"/>
            </c:ext>
          </c:extLst>
        </c:ser>
        <c:ser>
          <c:idx val="8"/>
          <c:order val="8"/>
          <c:tx>
            <c:strRef>
              <c:f>'5.2'!$A$15</c:f>
              <c:strCache>
                <c:ptCount val="1"/>
                <c:pt idx="0">
                  <c:v>Olomoucký kraj</c:v>
                </c:pt>
              </c:strCache>
            </c:strRef>
          </c:tx>
          <c:spPr>
            <a:solidFill>
              <a:schemeClr val="tx1"/>
            </a:solidFill>
          </c:spPr>
          <c:invertIfNegative val="0"/>
          <c:val>
            <c:numRef>
              <c:f>'5.2'!$B$15:$M$15</c:f>
              <c:numCache>
                <c:formatCode>#,##0.0</c:formatCode>
                <c:ptCount val="12"/>
                <c:pt idx="0">
                  <c:v>501.91626999999994</c:v>
                </c:pt>
                <c:pt idx="1">
                  <c:v>335.10721699999999</c:v>
                </c:pt>
                <c:pt idx="2">
                  <c:v>295.58518599999991</c:v>
                </c:pt>
                <c:pt idx="3">
                  <c:v>213.92143799999999</c:v>
                </c:pt>
                <c:pt idx="4">
                  <c:v>126.09006099999998</c:v>
                </c:pt>
                <c:pt idx="5">
                  <c:v>104.79801999999999</c:v>
                </c:pt>
                <c:pt idx="6">
                  <c:v>98.666395999999992</c:v>
                </c:pt>
                <c:pt idx="7">
                  <c:v>98.422551000000013</c:v>
                </c:pt>
                <c:pt idx="8">
                  <c:v>108.66513399999995</c:v>
                </c:pt>
                <c:pt idx="9">
                  <c:v>229.05431999999996</c:v>
                </c:pt>
                <c:pt idx="10">
                  <c:v>386.0870020000001</c:v>
                </c:pt>
                <c:pt idx="11">
                  <c:v>450.86831399999988</c:v>
                </c:pt>
              </c:numCache>
            </c:numRef>
          </c:val>
          <c:extLst>
            <c:ext xmlns:c16="http://schemas.microsoft.com/office/drawing/2014/chart" uri="{C3380CC4-5D6E-409C-BE32-E72D297353CC}">
              <c16:uniqueId val="{00000008-FD66-47C3-BB64-4A2AA1CEB551}"/>
            </c:ext>
          </c:extLst>
        </c:ser>
        <c:ser>
          <c:idx val="9"/>
          <c:order val="9"/>
          <c:tx>
            <c:strRef>
              <c:f>'5.2'!$A$16</c:f>
              <c:strCache>
                <c:ptCount val="1"/>
                <c:pt idx="0">
                  <c:v>Pardubický kraj</c:v>
                </c:pt>
              </c:strCache>
            </c:strRef>
          </c:tx>
          <c:spPr>
            <a:solidFill>
              <a:srgbClr val="646363"/>
            </a:solidFill>
          </c:spPr>
          <c:invertIfNegative val="0"/>
          <c:val>
            <c:numRef>
              <c:f>'5.2'!$B$16:$M$16</c:f>
              <c:numCache>
                <c:formatCode>#,##0.0</c:formatCode>
                <c:ptCount val="12"/>
                <c:pt idx="0">
                  <c:v>646.93005000000005</c:v>
                </c:pt>
                <c:pt idx="1">
                  <c:v>431.49140199999999</c:v>
                </c:pt>
                <c:pt idx="2">
                  <c:v>373.07673999999997</c:v>
                </c:pt>
                <c:pt idx="3">
                  <c:v>253.82731800000002</c:v>
                </c:pt>
                <c:pt idx="4">
                  <c:v>115.987104</c:v>
                </c:pt>
                <c:pt idx="5">
                  <c:v>86.43616200000001</c:v>
                </c:pt>
                <c:pt idx="6">
                  <c:v>74.046743000000006</c:v>
                </c:pt>
                <c:pt idx="7">
                  <c:v>74.547100999999998</c:v>
                </c:pt>
                <c:pt idx="8">
                  <c:v>131.19051400000004</c:v>
                </c:pt>
                <c:pt idx="9">
                  <c:v>285.05219400000004</c:v>
                </c:pt>
                <c:pt idx="10">
                  <c:v>488.14167400000002</c:v>
                </c:pt>
                <c:pt idx="11">
                  <c:v>591.06763599999999</c:v>
                </c:pt>
              </c:numCache>
            </c:numRef>
          </c:val>
          <c:extLst>
            <c:ext xmlns:c16="http://schemas.microsoft.com/office/drawing/2014/chart" uri="{C3380CC4-5D6E-409C-BE32-E72D297353CC}">
              <c16:uniqueId val="{00000009-FD66-47C3-BB64-4A2AA1CEB551}"/>
            </c:ext>
          </c:extLst>
        </c:ser>
        <c:ser>
          <c:idx val="10"/>
          <c:order val="10"/>
          <c:tx>
            <c:strRef>
              <c:f>'5.2'!$A$17</c:f>
              <c:strCache>
                <c:ptCount val="1"/>
                <c:pt idx="0">
                  <c:v>Plzeňský kraj</c:v>
                </c:pt>
              </c:strCache>
            </c:strRef>
          </c:tx>
          <c:spPr>
            <a:solidFill>
              <a:srgbClr val="9D9D9C"/>
            </a:solidFill>
          </c:spPr>
          <c:invertIfNegative val="0"/>
          <c:val>
            <c:numRef>
              <c:f>'5.2'!$B$17:$M$17</c:f>
              <c:numCache>
                <c:formatCode>#,##0.0</c:formatCode>
                <c:ptCount val="12"/>
                <c:pt idx="0">
                  <c:v>617.62372099999993</c:v>
                </c:pt>
                <c:pt idx="1">
                  <c:v>437.19954300000006</c:v>
                </c:pt>
                <c:pt idx="2">
                  <c:v>385.68695399999996</c:v>
                </c:pt>
                <c:pt idx="3">
                  <c:v>301.14070699999996</c:v>
                </c:pt>
                <c:pt idx="4">
                  <c:v>163.39739400000005</c:v>
                </c:pt>
                <c:pt idx="5">
                  <c:v>107.47420199999998</c:v>
                </c:pt>
                <c:pt idx="6">
                  <c:v>108.39194600000002</c:v>
                </c:pt>
                <c:pt idx="7">
                  <c:v>90.50404300000001</c:v>
                </c:pt>
                <c:pt idx="8">
                  <c:v>145.043116</c:v>
                </c:pt>
                <c:pt idx="9">
                  <c:v>301.33376199999992</c:v>
                </c:pt>
                <c:pt idx="10">
                  <c:v>468.34730999999994</c:v>
                </c:pt>
                <c:pt idx="11">
                  <c:v>586.77221899999995</c:v>
                </c:pt>
              </c:numCache>
            </c:numRef>
          </c:val>
          <c:extLst>
            <c:ext xmlns:c16="http://schemas.microsoft.com/office/drawing/2014/chart" uri="{C3380CC4-5D6E-409C-BE32-E72D297353CC}">
              <c16:uniqueId val="{0000000A-FD66-47C3-BB64-4A2AA1CEB551}"/>
            </c:ext>
          </c:extLst>
        </c:ser>
        <c:ser>
          <c:idx val="11"/>
          <c:order val="11"/>
          <c:tx>
            <c:strRef>
              <c:f>'5.2'!$A$18</c:f>
              <c:strCache>
                <c:ptCount val="1"/>
                <c:pt idx="0">
                  <c:v>Středočeský kraj</c:v>
                </c:pt>
              </c:strCache>
            </c:strRef>
          </c:tx>
          <c:spPr>
            <a:solidFill>
              <a:srgbClr val="D0D0D0"/>
            </a:solidFill>
          </c:spPr>
          <c:invertIfNegative val="0"/>
          <c:val>
            <c:numRef>
              <c:f>'5.2'!$B$18:$M$18</c:f>
              <c:numCache>
                <c:formatCode>#,##0.0</c:formatCode>
                <c:ptCount val="12"/>
                <c:pt idx="0">
                  <c:v>2657.6645559999993</c:v>
                </c:pt>
                <c:pt idx="1">
                  <c:v>1902.6679179999999</c:v>
                </c:pt>
                <c:pt idx="2">
                  <c:v>1780.3900919999996</c:v>
                </c:pt>
                <c:pt idx="3">
                  <c:v>1255.6477930000003</c:v>
                </c:pt>
                <c:pt idx="4">
                  <c:v>853.61372700000015</c:v>
                </c:pt>
                <c:pt idx="5">
                  <c:v>674.02100700000028</c:v>
                </c:pt>
                <c:pt idx="6">
                  <c:v>549.15519199999983</c:v>
                </c:pt>
                <c:pt idx="7">
                  <c:v>636.39895300000023</c:v>
                </c:pt>
                <c:pt idx="8">
                  <c:v>816.13593899999989</c:v>
                </c:pt>
                <c:pt idx="9">
                  <c:v>1402.5779359999999</c:v>
                </c:pt>
                <c:pt idx="10">
                  <c:v>2147.3748390000001</c:v>
                </c:pt>
                <c:pt idx="11">
                  <c:v>2427.0805350000005</c:v>
                </c:pt>
              </c:numCache>
            </c:numRef>
          </c:val>
          <c:extLst>
            <c:ext xmlns:c16="http://schemas.microsoft.com/office/drawing/2014/chart" uri="{C3380CC4-5D6E-409C-BE32-E72D297353CC}">
              <c16:uniqueId val="{0000000B-FD66-47C3-BB64-4A2AA1CEB551}"/>
            </c:ext>
          </c:extLst>
        </c:ser>
        <c:ser>
          <c:idx val="12"/>
          <c:order val="12"/>
          <c:tx>
            <c:strRef>
              <c:f>'5.2'!$A$19</c:f>
              <c:strCache>
                <c:ptCount val="1"/>
                <c:pt idx="0">
                  <c:v>Ústecký kraj</c:v>
                </c:pt>
              </c:strCache>
            </c:strRef>
          </c:tx>
          <c:spPr>
            <a:pattFill prst="ltUpDiag">
              <a:fgClr>
                <a:schemeClr val="accent1"/>
              </a:fgClr>
              <a:bgClr>
                <a:schemeClr val="bg1"/>
              </a:bgClr>
            </a:pattFill>
          </c:spPr>
          <c:invertIfNegative val="0"/>
          <c:val>
            <c:numRef>
              <c:f>'5.2'!$B$19:$M$19</c:f>
              <c:numCache>
                <c:formatCode>#,##0.0</c:formatCode>
                <c:ptCount val="12"/>
                <c:pt idx="0">
                  <c:v>1628.9356929999997</c:v>
                </c:pt>
                <c:pt idx="1">
                  <c:v>1191.5831600000001</c:v>
                </c:pt>
                <c:pt idx="2">
                  <c:v>1135.0832699999994</c:v>
                </c:pt>
                <c:pt idx="3">
                  <c:v>876.05218100000025</c:v>
                </c:pt>
                <c:pt idx="4">
                  <c:v>637.27332200000001</c:v>
                </c:pt>
                <c:pt idx="5">
                  <c:v>526.36320199999989</c:v>
                </c:pt>
                <c:pt idx="6">
                  <c:v>468.962039</c:v>
                </c:pt>
                <c:pt idx="7">
                  <c:v>474.32100899999995</c:v>
                </c:pt>
                <c:pt idx="8">
                  <c:v>589.80705599999965</c:v>
                </c:pt>
                <c:pt idx="9">
                  <c:v>891.22049899999979</c:v>
                </c:pt>
                <c:pt idx="10">
                  <c:v>1287.873902</c:v>
                </c:pt>
                <c:pt idx="11">
                  <c:v>1459.4251059999999</c:v>
                </c:pt>
              </c:numCache>
            </c:numRef>
          </c:val>
          <c:extLst>
            <c:ext xmlns:c16="http://schemas.microsoft.com/office/drawing/2014/chart" uri="{C3380CC4-5D6E-409C-BE32-E72D297353CC}">
              <c16:uniqueId val="{0000000C-FD66-47C3-BB64-4A2AA1CEB551}"/>
            </c:ext>
          </c:extLst>
        </c:ser>
        <c:ser>
          <c:idx val="13"/>
          <c:order val="13"/>
          <c:tx>
            <c:strRef>
              <c:f>'5.2'!$A$20</c:f>
              <c:strCache>
                <c:ptCount val="1"/>
                <c:pt idx="0">
                  <c:v>Zlínský kraj</c:v>
                </c:pt>
              </c:strCache>
            </c:strRef>
          </c:tx>
          <c:spPr>
            <a:pattFill prst="ltUpDiag">
              <a:fgClr>
                <a:schemeClr val="accent5"/>
              </a:fgClr>
              <a:bgClr>
                <a:schemeClr val="bg1"/>
              </a:bgClr>
            </a:pattFill>
          </c:spPr>
          <c:invertIfNegative val="0"/>
          <c:val>
            <c:numRef>
              <c:f>'5.2'!$B$20:$M$20</c:f>
              <c:numCache>
                <c:formatCode>#,##0.0</c:formatCode>
                <c:ptCount val="12"/>
                <c:pt idx="0">
                  <c:v>518.51942999999994</c:v>
                </c:pt>
                <c:pt idx="1">
                  <c:v>351.24500399999999</c:v>
                </c:pt>
                <c:pt idx="2">
                  <c:v>323.23693199999997</c:v>
                </c:pt>
                <c:pt idx="3">
                  <c:v>240.63858000000002</c:v>
                </c:pt>
                <c:pt idx="4">
                  <c:v>163.131426</c:v>
                </c:pt>
                <c:pt idx="5">
                  <c:v>142.341219</c:v>
                </c:pt>
                <c:pt idx="6">
                  <c:v>117.41051999999999</c:v>
                </c:pt>
                <c:pt idx="7">
                  <c:v>124.56775200000003</c:v>
                </c:pt>
                <c:pt idx="8">
                  <c:v>157.28272200000001</c:v>
                </c:pt>
                <c:pt idx="9">
                  <c:v>253.773763</c:v>
                </c:pt>
                <c:pt idx="10">
                  <c:v>386.26366200000001</c:v>
                </c:pt>
                <c:pt idx="11">
                  <c:v>420.39111200000008</c:v>
                </c:pt>
              </c:numCache>
            </c:numRef>
          </c:val>
          <c:extLst>
            <c:ext xmlns:c16="http://schemas.microsoft.com/office/drawing/2014/chart" uri="{C3380CC4-5D6E-409C-BE32-E72D297353CC}">
              <c16:uniqueId val="{0000000D-FD66-47C3-BB64-4A2AA1CEB551}"/>
            </c:ext>
          </c:extLst>
        </c:ser>
        <c:dLbls>
          <c:showLegendKey val="0"/>
          <c:showVal val="0"/>
          <c:showCatName val="0"/>
          <c:showSerName val="0"/>
          <c:showPercent val="0"/>
          <c:showBubbleSize val="0"/>
        </c:dLbls>
        <c:gapWidth val="50"/>
        <c:overlap val="100"/>
        <c:axId val="226155136"/>
        <c:axId val="222036352"/>
      </c:barChart>
      <c:catAx>
        <c:axId val="226155136"/>
        <c:scaling>
          <c:orientation val="minMax"/>
        </c:scaling>
        <c:delete val="0"/>
        <c:axPos val="b"/>
        <c:majorTickMark val="none"/>
        <c:minorTickMark val="none"/>
        <c:tickLblPos val="nextTo"/>
        <c:txPr>
          <a:bodyPr/>
          <a:lstStyle/>
          <a:p>
            <a:pPr>
              <a:defRPr sz="900"/>
            </a:pPr>
            <a:endParaRPr lang="cs-CZ"/>
          </a:p>
        </c:txPr>
        <c:crossAx val="222036352"/>
        <c:crosses val="autoZero"/>
        <c:auto val="1"/>
        <c:lblAlgn val="ctr"/>
        <c:lblOffset val="100"/>
        <c:noMultiLvlLbl val="0"/>
      </c:catAx>
      <c:valAx>
        <c:axId val="22203635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261551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B79-4CA2-89B6-E3E51F03F132}"/>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B79-4CA2-89B6-E3E51F03F132}"/>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B79-4CA2-89B6-E3E51F03F132}"/>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B79-4CA2-89B6-E3E51F03F13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B79-4CA2-89B6-E3E51F03F132}"/>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B79-4CA2-89B6-E3E51F03F13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B79-4CA2-89B6-E3E51F03F13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B79-4CA2-89B6-E3E51F03F132}"/>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B79-4CA2-89B6-E3E51F03F13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B79-4CA2-89B6-E3E51F03F13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B79-4CA2-89B6-E3E51F03F13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B79-4CA2-89B6-E3E51F03F13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B79-4CA2-89B6-E3E51F03F13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B79-4CA2-89B6-E3E51F03F132}"/>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B79-4CA2-89B6-E3E51F03F132}"/>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B79-4CA2-89B6-E3E51F03F13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4220466622386831E-3"/>
          <c:y val="0"/>
        </c:manualLayout>
      </c:layout>
      <c:overlay val="0"/>
    </c:title>
    <c:autoTitleDeleted val="0"/>
    <c:plotArea>
      <c:layout>
        <c:manualLayout>
          <c:layoutTarget val="inner"/>
          <c:xMode val="edge"/>
          <c:yMode val="edge"/>
          <c:x val="7.2330476776411051E-2"/>
          <c:y val="0.19034495691860501"/>
          <c:w val="0.62603580707049966"/>
          <c:h val="0.64465544056765112"/>
        </c:manualLayout>
      </c:layout>
      <c:barChart>
        <c:barDir val="col"/>
        <c:grouping val="stacked"/>
        <c:varyColors val="0"/>
        <c:ser>
          <c:idx val="0"/>
          <c:order val="0"/>
          <c:tx>
            <c:strRef>
              <c:f>'8.11'!$A$27</c:f>
              <c:strCache>
                <c:ptCount val="1"/>
                <c:pt idx="0">
                  <c:v>Průmysl</c:v>
                </c:pt>
              </c:strCache>
            </c:strRef>
          </c:tx>
          <c:invertIfNegative val="0"/>
          <c:val>
            <c:numRef>
              <c:f>'8.11'!$B$27:$M$27</c:f>
              <c:numCache>
                <c:formatCode>#,##0.0</c:formatCode>
                <c:ptCount val="12"/>
                <c:pt idx="0">
                  <c:v>80.977171000000013</c:v>
                </c:pt>
                <c:pt idx="1">
                  <c:v>51.716971999999991</c:v>
                </c:pt>
                <c:pt idx="2">
                  <c:v>16.848265999999999</c:v>
                </c:pt>
                <c:pt idx="3">
                  <c:v>28.936902999999997</c:v>
                </c:pt>
                <c:pt idx="4">
                  <c:v>11.652604</c:v>
                </c:pt>
                <c:pt idx="5">
                  <c:v>7.9395369999999996</c:v>
                </c:pt>
                <c:pt idx="6">
                  <c:v>5.21251</c:v>
                </c:pt>
                <c:pt idx="7">
                  <c:v>6.82951</c:v>
                </c:pt>
                <c:pt idx="8">
                  <c:v>8.0455860000000001</c:v>
                </c:pt>
                <c:pt idx="9">
                  <c:v>29.047093</c:v>
                </c:pt>
                <c:pt idx="10">
                  <c:v>58.266185</c:v>
                </c:pt>
                <c:pt idx="11">
                  <c:v>67.75136599999999</c:v>
                </c:pt>
              </c:numCache>
            </c:numRef>
          </c:val>
          <c:extLst>
            <c:ext xmlns:c16="http://schemas.microsoft.com/office/drawing/2014/chart" uri="{C3380CC4-5D6E-409C-BE32-E72D297353CC}">
              <c16:uniqueId val="{00000000-7DC6-4D23-96EC-F6F7E8DB4875}"/>
            </c:ext>
          </c:extLst>
        </c:ser>
        <c:ser>
          <c:idx val="1"/>
          <c:order val="1"/>
          <c:tx>
            <c:strRef>
              <c:f>'8.11'!$A$28</c:f>
              <c:strCache>
                <c:ptCount val="1"/>
                <c:pt idx="0">
                  <c:v>Energetika</c:v>
                </c:pt>
              </c:strCache>
            </c:strRef>
          </c:tx>
          <c:invertIfNegative val="0"/>
          <c:val>
            <c:numRef>
              <c:f>'8.11'!$B$28:$M$28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DC6-4D23-96EC-F6F7E8DB4875}"/>
            </c:ext>
          </c:extLst>
        </c:ser>
        <c:ser>
          <c:idx val="2"/>
          <c:order val="2"/>
          <c:tx>
            <c:strRef>
              <c:f>'8.11'!$A$29</c:f>
              <c:strCache>
                <c:ptCount val="1"/>
                <c:pt idx="0">
                  <c:v>Doprava</c:v>
                </c:pt>
              </c:strCache>
            </c:strRef>
          </c:tx>
          <c:invertIfNegative val="0"/>
          <c:val>
            <c:numRef>
              <c:f>'8.11'!$B$29:$M$29</c:f>
              <c:numCache>
                <c:formatCode>#,##0.0</c:formatCode>
                <c:ptCount val="12"/>
                <c:pt idx="0">
                  <c:v>5.4340899999999994</c:v>
                </c:pt>
                <c:pt idx="1">
                  <c:v>3.2972000000000001</c:v>
                </c:pt>
                <c:pt idx="2">
                  <c:v>2.9167899999999998</c:v>
                </c:pt>
                <c:pt idx="3">
                  <c:v>2.45939</c:v>
                </c:pt>
                <c:pt idx="4">
                  <c:v>9.4069999999999987E-2</c:v>
                </c:pt>
                <c:pt idx="5">
                  <c:v>6.4860000000000001E-2</c:v>
                </c:pt>
                <c:pt idx="6">
                  <c:v>6.4430000000000001E-2</c:v>
                </c:pt>
                <c:pt idx="7">
                  <c:v>5.296E-2</c:v>
                </c:pt>
                <c:pt idx="8">
                  <c:v>0.10284000000000001</c:v>
                </c:pt>
                <c:pt idx="9">
                  <c:v>2.53199</c:v>
                </c:pt>
                <c:pt idx="10">
                  <c:v>3.4073500000000001</c:v>
                </c:pt>
                <c:pt idx="11">
                  <c:v>4.2065399999999995</c:v>
                </c:pt>
              </c:numCache>
            </c:numRef>
          </c:val>
          <c:extLst>
            <c:ext xmlns:c16="http://schemas.microsoft.com/office/drawing/2014/chart" uri="{C3380CC4-5D6E-409C-BE32-E72D297353CC}">
              <c16:uniqueId val="{00000002-7DC6-4D23-96EC-F6F7E8DB4875}"/>
            </c:ext>
          </c:extLst>
        </c:ser>
        <c:ser>
          <c:idx val="3"/>
          <c:order val="3"/>
          <c:tx>
            <c:strRef>
              <c:f>'8.11'!$A$30</c:f>
              <c:strCache>
                <c:ptCount val="1"/>
                <c:pt idx="0">
                  <c:v>Stavebnictví</c:v>
                </c:pt>
              </c:strCache>
            </c:strRef>
          </c:tx>
          <c:invertIfNegative val="0"/>
          <c:val>
            <c:numRef>
              <c:f>'8.11'!$B$30:$M$30</c:f>
              <c:numCache>
                <c:formatCode>#,##0.0</c:formatCode>
                <c:ptCount val="12"/>
                <c:pt idx="0">
                  <c:v>0.78310000000000002</c:v>
                </c:pt>
                <c:pt idx="1">
                  <c:v>0.466584</c:v>
                </c:pt>
                <c:pt idx="2">
                  <c:v>0.33544000000000002</c:v>
                </c:pt>
                <c:pt idx="3">
                  <c:v>0.25844900000000004</c:v>
                </c:pt>
                <c:pt idx="4">
                  <c:v>7.0161000000000001E-2</c:v>
                </c:pt>
                <c:pt idx="5">
                  <c:v>3.3284000000000001E-2</c:v>
                </c:pt>
                <c:pt idx="6">
                  <c:v>2.6879999999999998E-2</c:v>
                </c:pt>
                <c:pt idx="7">
                  <c:v>5.62E-2</c:v>
                </c:pt>
                <c:pt idx="8">
                  <c:v>5.1688999999999999E-2</c:v>
                </c:pt>
                <c:pt idx="9">
                  <c:v>0.23692099999999999</c:v>
                </c:pt>
                <c:pt idx="10">
                  <c:v>0.49473200000000001</c:v>
                </c:pt>
                <c:pt idx="11">
                  <c:v>0.65825699999999998</c:v>
                </c:pt>
              </c:numCache>
            </c:numRef>
          </c:val>
          <c:extLst>
            <c:ext xmlns:c16="http://schemas.microsoft.com/office/drawing/2014/chart" uri="{C3380CC4-5D6E-409C-BE32-E72D297353CC}">
              <c16:uniqueId val="{00000003-7DC6-4D23-96EC-F6F7E8DB4875}"/>
            </c:ext>
          </c:extLst>
        </c:ser>
        <c:ser>
          <c:idx val="4"/>
          <c:order val="4"/>
          <c:tx>
            <c:strRef>
              <c:f>'8.11'!$A$31</c:f>
              <c:strCache>
                <c:ptCount val="1"/>
                <c:pt idx="0">
                  <c:v>Zemědělství a lesnictví</c:v>
                </c:pt>
              </c:strCache>
            </c:strRef>
          </c:tx>
          <c:invertIfNegative val="0"/>
          <c:val>
            <c:numRef>
              <c:f>'8.11'!$B$31:$M$31</c:f>
              <c:numCache>
                <c:formatCode>#,##0.0</c:formatCode>
                <c:ptCount val="12"/>
                <c:pt idx="0">
                  <c:v>6.1483399999999993</c:v>
                </c:pt>
                <c:pt idx="1">
                  <c:v>4.4601800000000003</c:v>
                </c:pt>
                <c:pt idx="2">
                  <c:v>4.5940199999999995</c:v>
                </c:pt>
                <c:pt idx="3">
                  <c:v>3.9148649999999998</c:v>
                </c:pt>
                <c:pt idx="4">
                  <c:v>0.96472000000000002</c:v>
                </c:pt>
                <c:pt idx="5">
                  <c:v>0.91149999999999998</c:v>
                </c:pt>
                <c:pt idx="6">
                  <c:v>0.98340000000000005</c:v>
                </c:pt>
                <c:pt idx="7">
                  <c:v>0.94933999999999996</c:v>
                </c:pt>
                <c:pt idx="8">
                  <c:v>1.3361999999999998</c:v>
                </c:pt>
                <c:pt idx="9">
                  <c:v>2.24871</c:v>
                </c:pt>
                <c:pt idx="10">
                  <c:v>3.56867</c:v>
                </c:pt>
                <c:pt idx="11">
                  <c:v>4.47933</c:v>
                </c:pt>
              </c:numCache>
            </c:numRef>
          </c:val>
          <c:extLst>
            <c:ext xmlns:c16="http://schemas.microsoft.com/office/drawing/2014/chart" uri="{C3380CC4-5D6E-409C-BE32-E72D297353CC}">
              <c16:uniqueId val="{00000004-7DC6-4D23-96EC-F6F7E8DB4875}"/>
            </c:ext>
          </c:extLst>
        </c:ser>
        <c:ser>
          <c:idx val="5"/>
          <c:order val="5"/>
          <c:tx>
            <c:strRef>
              <c:f>'8.11'!$A$32</c:f>
              <c:strCache>
                <c:ptCount val="1"/>
                <c:pt idx="0">
                  <c:v>Domácnosti</c:v>
                </c:pt>
              </c:strCache>
            </c:strRef>
          </c:tx>
          <c:spPr>
            <a:solidFill>
              <a:schemeClr val="accent6"/>
            </a:solidFill>
          </c:spPr>
          <c:invertIfNegative val="0"/>
          <c:val>
            <c:numRef>
              <c:f>'8.11'!$B$32:$M$32</c:f>
              <c:numCache>
                <c:formatCode>#,##0.0</c:formatCode>
                <c:ptCount val="12"/>
                <c:pt idx="0">
                  <c:v>266.16392600000006</c:v>
                </c:pt>
                <c:pt idx="1">
                  <c:v>190.97465600000001</c:v>
                </c:pt>
                <c:pt idx="2">
                  <c:v>208.06285699999998</c:v>
                </c:pt>
                <c:pt idx="3">
                  <c:v>132.24876900000004</c:v>
                </c:pt>
                <c:pt idx="4">
                  <c:v>77.451332000000022</c:v>
                </c:pt>
                <c:pt idx="5">
                  <c:v>31.957693999999993</c:v>
                </c:pt>
                <c:pt idx="6">
                  <c:v>41.588676000000007</c:v>
                </c:pt>
                <c:pt idx="7">
                  <c:v>37.463264000000002</c:v>
                </c:pt>
                <c:pt idx="8">
                  <c:v>70.934311000000022</c:v>
                </c:pt>
                <c:pt idx="9">
                  <c:v>136.80576099999996</c:v>
                </c:pt>
                <c:pt idx="10">
                  <c:v>207.97355700000003</c:v>
                </c:pt>
                <c:pt idx="11">
                  <c:v>268.83079900000007</c:v>
                </c:pt>
              </c:numCache>
            </c:numRef>
          </c:val>
          <c:extLst>
            <c:ext xmlns:c16="http://schemas.microsoft.com/office/drawing/2014/chart" uri="{C3380CC4-5D6E-409C-BE32-E72D297353CC}">
              <c16:uniqueId val="{00000005-7DC6-4D23-96EC-F6F7E8DB4875}"/>
            </c:ext>
          </c:extLst>
        </c:ser>
        <c:ser>
          <c:idx val="6"/>
          <c:order val="6"/>
          <c:tx>
            <c:strRef>
              <c:f>'8.11'!$A$33</c:f>
              <c:strCache>
                <c:ptCount val="1"/>
                <c:pt idx="0">
                  <c:v>Obchod, služby, školství, zdravotnictví</c:v>
                </c:pt>
              </c:strCache>
            </c:strRef>
          </c:tx>
          <c:spPr>
            <a:solidFill>
              <a:srgbClr val="F0948F"/>
            </a:solidFill>
          </c:spPr>
          <c:invertIfNegative val="0"/>
          <c:val>
            <c:numRef>
              <c:f>'8.11'!$B$33:$M$33</c:f>
              <c:numCache>
                <c:formatCode>#,##0.0</c:formatCode>
                <c:ptCount val="12"/>
                <c:pt idx="0">
                  <c:v>204.97838300000001</c:v>
                </c:pt>
                <c:pt idx="1">
                  <c:v>139.44636400000002</c:v>
                </c:pt>
                <c:pt idx="2">
                  <c:v>106.40821799999998</c:v>
                </c:pt>
                <c:pt idx="3">
                  <c:v>87.454769999999996</c:v>
                </c:pt>
                <c:pt idx="4">
                  <c:v>30.126848000000003</c:v>
                </c:pt>
                <c:pt idx="5">
                  <c:v>27.610393999999999</c:v>
                </c:pt>
                <c:pt idx="6">
                  <c:v>31.590942000000002</c:v>
                </c:pt>
                <c:pt idx="7">
                  <c:v>17.374448000000001</c:v>
                </c:pt>
                <c:pt idx="8">
                  <c:v>30.762411999999998</c:v>
                </c:pt>
                <c:pt idx="9">
                  <c:v>86.437614000000011</c:v>
                </c:pt>
                <c:pt idx="10">
                  <c:v>149.63962600000002</c:v>
                </c:pt>
                <c:pt idx="11">
                  <c:v>191.28901599999998</c:v>
                </c:pt>
              </c:numCache>
            </c:numRef>
          </c:val>
          <c:extLst>
            <c:ext xmlns:c16="http://schemas.microsoft.com/office/drawing/2014/chart" uri="{C3380CC4-5D6E-409C-BE32-E72D297353CC}">
              <c16:uniqueId val="{00000006-7DC6-4D23-96EC-F6F7E8DB4875}"/>
            </c:ext>
          </c:extLst>
        </c:ser>
        <c:ser>
          <c:idx val="7"/>
          <c:order val="7"/>
          <c:tx>
            <c:strRef>
              <c:f>'8.11'!$A$34</c:f>
              <c:strCache>
                <c:ptCount val="1"/>
                <c:pt idx="0">
                  <c:v>Ostatní</c:v>
                </c:pt>
              </c:strCache>
            </c:strRef>
          </c:tx>
          <c:spPr>
            <a:solidFill>
              <a:srgbClr val="F7C9C7"/>
            </a:solidFill>
          </c:spPr>
          <c:invertIfNegative val="0"/>
          <c:val>
            <c:numRef>
              <c:f>'8.11'!$B$34:$M$34</c:f>
              <c:numCache>
                <c:formatCode>#,##0.0</c:formatCode>
                <c:ptCount val="12"/>
                <c:pt idx="0">
                  <c:v>7.298</c:v>
                </c:pt>
                <c:pt idx="1">
                  <c:v>5.3548999999999998</c:v>
                </c:pt>
                <c:pt idx="2">
                  <c:v>5.008</c:v>
                </c:pt>
                <c:pt idx="3">
                  <c:v>3.6098000000000003</c:v>
                </c:pt>
                <c:pt idx="4">
                  <c:v>2.2631000000000001</c:v>
                </c:pt>
                <c:pt idx="5">
                  <c:v>1.4684999999999999</c:v>
                </c:pt>
                <c:pt idx="6">
                  <c:v>1.3268</c:v>
                </c:pt>
                <c:pt idx="7">
                  <c:v>1.3069000000000002</c:v>
                </c:pt>
                <c:pt idx="8">
                  <c:v>2.3290999999999999</c:v>
                </c:pt>
                <c:pt idx="9">
                  <c:v>4.1728999999999994</c:v>
                </c:pt>
                <c:pt idx="10">
                  <c:v>5.9883000000000006</c:v>
                </c:pt>
                <c:pt idx="11">
                  <c:v>7.2462999999999997</c:v>
                </c:pt>
              </c:numCache>
            </c:numRef>
          </c:val>
          <c:extLst>
            <c:ext xmlns:c16="http://schemas.microsoft.com/office/drawing/2014/chart" uri="{C3380CC4-5D6E-409C-BE32-E72D297353CC}">
              <c16:uniqueId val="{00000007-7DC6-4D23-96EC-F6F7E8DB4875}"/>
            </c:ext>
          </c:extLst>
        </c:ser>
        <c:dLbls>
          <c:showLegendKey val="0"/>
          <c:showVal val="0"/>
          <c:showCatName val="0"/>
          <c:showSerName val="0"/>
          <c:showPercent val="0"/>
          <c:showBubbleSize val="0"/>
        </c:dLbls>
        <c:gapWidth val="50"/>
        <c:overlap val="100"/>
        <c:axId val="289756672"/>
        <c:axId val="289758208"/>
      </c:barChart>
      <c:catAx>
        <c:axId val="2897566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758208"/>
        <c:crosses val="autoZero"/>
        <c:auto val="1"/>
        <c:lblAlgn val="ctr"/>
        <c:lblOffset val="100"/>
        <c:noMultiLvlLbl val="0"/>
      </c:catAx>
      <c:valAx>
        <c:axId val="289758208"/>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75667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'8.11'!$M$39</c:f>
              <c:strCache>
                <c:ptCount val="1"/>
                <c:pt idx="0">
                  <c:v>Instalovaný výkon</c:v>
                </c:pt>
              </c:strCache>
            </c:strRef>
          </c:tx>
          <c:invertIfNegative val="0"/>
          <c:val>
            <c:numRef>
              <c:f>'8.11'!$N$39</c:f>
              <c:numCache>
                <c:formatCode>0.0%</c:formatCode>
                <c:ptCount val="1"/>
                <c:pt idx="0">
                  <c:v>2.7588791752381329E-2</c:v>
                </c:pt>
              </c:numCache>
            </c:numRef>
          </c:val>
          <c:extLst>
            <c:ext xmlns:c16="http://schemas.microsoft.com/office/drawing/2014/chart" uri="{C3380CC4-5D6E-409C-BE32-E72D297353CC}">
              <c16:uniqueId val="{00000000-0AAD-45A2-930A-B491FF02B4EE}"/>
            </c:ext>
          </c:extLst>
        </c:ser>
        <c:ser>
          <c:idx val="1"/>
          <c:order val="1"/>
          <c:tx>
            <c:strRef>
              <c:f>'8.11'!$M$40</c:f>
              <c:strCache>
                <c:ptCount val="1"/>
                <c:pt idx="0">
                  <c:v>Výroba tepla brutto</c:v>
                </c:pt>
              </c:strCache>
            </c:strRef>
          </c:tx>
          <c:invertIfNegative val="0"/>
          <c:val>
            <c:numRef>
              <c:f>'8.11'!$N$40</c:f>
              <c:numCache>
                <c:formatCode>0.0%</c:formatCode>
                <c:ptCount val="1"/>
                <c:pt idx="0">
                  <c:v>4.0599101579674668E-2</c:v>
                </c:pt>
              </c:numCache>
            </c:numRef>
          </c:val>
          <c:extLst>
            <c:ext xmlns:c16="http://schemas.microsoft.com/office/drawing/2014/chart" uri="{C3380CC4-5D6E-409C-BE32-E72D297353CC}">
              <c16:uniqueId val="{00000001-0AAD-45A2-930A-B491FF02B4EE}"/>
            </c:ext>
          </c:extLst>
        </c:ser>
        <c:ser>
          <c:idx val="2"/>
          <c:order val="2"/>
          <c:tx>
            <c:strRef>
              <c:f>'8.11'!$M$41</c:f>
              <c:strCache>
                <c:ptCount val="1"/>
                <c:pt idx="0">
                  <c:v>Dodávky tepla</c:v>
                </c:pt>
              </c:strCache>
            </c:strRef>
          </c:tx>
          <c:invertIfNegative val="0"/>
          <c:val>
            <c:numRef>
              <c:f>'8.11'!$N$41</c:f>
              <c:numCache>
                <c:formatCode>0.0%</c:formatCode>
                <c:ptCount val="1"/>
                <c:pt idx="0">
                  <c:v>5.0860044852979805E-2</c:v>
                </c:pt>
              </c:numCache>
            </c:numRef>
          </c:val>
          <c:extLst>
            <c:ext xmlns:c16="http://schemas.microsoft.com/office/drawing/2014/chart" uri="{C3380CC4-5D6E-409C-BE32-E72D297353CC}">
              <c16:uniqueId val="{00000002-0AAD-45A2-930A-B491FF02B4EE}"/>
            </c:ext>
          </c:extLst>
        </c:ser>
        <c:dLbls>
          <c:showLegendKey val="0"/>
          <c:showVal val="0"/>
          <c:showCatName val="0"/>
          <c:showSerName val="0"/>
          <c:showPercent val="0"/>
          <c:showBubbleSize val="0"/>
        </c:dLbls>
        <c:gapWidth val="150"/>
        <c:axId val="289781248"/>
        <c:axId val="289782784"/>
      </c:barChart>
      <c:catAx>
        <c:axId val="289781248"/>
        <c:scaling>
          <c:orientation val="maxMin"/>
        </c:scaling>
        <c:delete val="0"/>
        <c:axPos val="l"/>
        <c:numFmt formatCode="General" sourceLinked="1"/>
        <c:majorTickMark val="none"/>
        <c:minorTickMark val="none"/>
        <c:tickLblPos val="none"/>
        <c:crossAx val="289782784"/>
        <c:crosses val="autoZero"/>
        <c:auto val="1"/>
        <c:lblAlgn val="ctr"/>
        <c:lblOffset val="100"/>
        <c:noMultiLvlLbl val="0"/>
      </c:catAx>
      <c:valAx>
        <c:axId val="28978278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781248"/>
        <c:crosses val="max"/>
        <c:crossBetween val="between"/>
      </c:valAx>
    </c:plotArea>
    <c:legend>
      <c:legendPos val="b"/>
      <c:layout>
        <c:manualLayout>
          <c:xMode val="edge"/>
          <c:yMode val="edge"/>
          <c:x val="0"/>
          <c:y val="0.6972914081748588"/>
          <c:w val="0.57248361362742017"/>
          <c:h val="0.2754579898175014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7.4349038268442654E-4"/>
          <c:y val="1.3342614559817608E-2"/>
        </c:manualLayout>
      </c:layout>
      <c:overlay val="0"/>
    </c:title>
    <c:autoTitleDeleted val="0"/>
    <c:plotArea>
      <c:layout>
        <c:manualLayout>
          <c:layoutTarget val="inner"/>
          <c:xMode val="edge"/>
          <c:yMode val="edge"/>
          <c:x val="0.10368643017728889"/>
          <c:y val="0.19932478686707117"/>
          <c:w val="0.85732720416688057"/>
          <c:h val="0.61424292311853634"/>
        </c:manualLayout>
      </c:layout>
      <c:barChart>
        <c:barDir val="col"/>
        <c:grouping val="stacked"/>
        <c:varyColors val="0"/>
        <c:ser>
          <c:idx val="0"/>
          <c:order val="0"/>
          <c:tx>
            <c:strRef>
              <c:f>'8.11'!$A$10</c:f>
              <c:strCache>
                <c:ptCount val="1"/>
                <c:pt idx="0">
                  <c:v>Biomasa</c:v>
                </c:pt>
              </c:strCache>
            </c:strRef>
          </c:tx>
          <c:spPr>
            <a:solidFill>
              <a:srgbClr val="23315F"/>
            </a:solidFill>
          </c:spPr>
          <c:invertIfNegative val="0"/>
          <c:val>
            <c:numRef>
              <c:f>'8.11'!$B$10:$M$10</c:f>
              <c:numCache>
                <c:formatCode>#,##0.0</c:formatCode>
                <c:ptCount val="12"/>
                <c:pt idx="0">
                  <c:v>115.45445699999999</c:v>
                </c:pt>
                <c:pt idx="1">
                  <c:v>112.81042800000002</c:v>
                </c:pt>
                <c:pt idx="2">
                  <c:v>107.20579800000003</c:v>
                </c:pt>
                <c:pt idx="3">
                  <c:v>91.922934999999995</c:v>
                </c:pt>
                <c:pt idx="4">
                  <c:v>41.007922000000001</c:v>
                </c:pt>
                <c:pt idx="5">
                  <c:v>41.833663999999999</c:v>
                </c:pt>
                <c:pt idx="6">
                  <c:v>70.809719000000015</c:v>
                </c:pt>
                <c:pt idx="7">
                  <c:v>46.875933000000003</c:v>
                </c:pt>
                <c:pt idx="8">
                  <c:v>44.224936999999997</c:v>
                </c:pt>
                <c:pt idx="9">
                  <c:v>78.142921000000015</c:v>
                </c:pt>
                <c:pt idx="10">
                  <c:v>110.27502700000001</c:v>
                </c:pt>
                <c:pt idx="11">
                  <c:v>149.17372599999999</c:v>
                </c:pt>
              </c:numCache>
            </c:numRef>
          </c:val>
          <c:extLst>
            <c:ext xmlns:c16="http://schemas.microsoft.com/office/drawing/2014/chart" uri="{C3380CC4-5D6E-409C-BE32-E72D297353CC}">
              <c16:uniqueId val="{00000000-9530-4775-A6CD-6C2849BD7E8A}"/>
            </c:ext>
          </c:extLst>
        </c:ser>
        <c:ser>
          <c:idx val="1"/>
          <c:order val="1"/>
          <c:tx>
            <c:strRef>
              <c:f>'8.11'!$A$11</c:f>
              <c:strCache>
                <c:ptCount val="1"/>
                <c:pt idx="0">
                  <c:v>Bioplyn</c:v>
                </c:pt>
              </c:strCache>
            </c:strRef>
          </c:tx>
          <c:spPr>
            <a:solidFill>
              <a:srgbClr val="5A6588"/>
            </a:solidFill>
          </c:spPr>
          <c:invertIfNegative val="0"/>
          <c:val>
            <c:numRef>
              <c:f>'8.11'!$B$11:$M$11</c:f>
              <c:numCache>
                <c:formatCode>#,##0.0</c:formatCode>
                <c:ptCount val="12"/>
                <c:pt idx="0">
                  <c:v>7.1911400000000008</c:v>
                </c:pt>
                <c:pt idx="1">
                  <c:v>5.5658700000000003</c:v>
                </c:pt>
                <c:pt idx="2">
                  <c:v>5.2834500000000002</c:v>
                </c:pt>
                <c:pt idx="3">
                  <c:v>4.4308399999999999</c:v>
                </c:pt>
                <c:pt idx="4">
                  <c:v>2.4152000000000005</c:v>
                </c:pt>
                <c:pt idx="5">
                  <c:v>1.9671899999999998</c:v>
                </c:pt>
                <c:pt idx="6">
                  <c:v>2.2325399999999997</c:v>
                </c:pt>
                <c:pt idx="7">
                  <c:v>2.0522</c:v>
                </c:pt>
                <c:pt idx="8">
                  <c:v>2.7480000000000002</c:v>
                </c:pt>
                <c:pt idx="9">
                  <c:v>4.8314500000000002</c:v>
                </c:pt>
                <c:pt idx="10">
                  <c:v>6.0990700000000002</c:v>
                </c:pt>
                <c:pt idx="11">
                  <c:v>6.9430800000000001</c:v>
                </c:pt>
              </c:numCache>
            </c:numRef>
          </c:val>
          <c:extLst>
            <c:ext xmlns:c16="http://schemas.microsoft.com/office/drawing/2014/chart" uri="{C3380CC4-5D6E-409C-BE32-E72D297353CC}">
              <c16:uniqueId val="{00000001-9530-4775-A6CD-6C2849BD7E8A}"/>
            </c:ext>
          </c:extLst>
        </c:ser>
        <c:ser>
          <c:idx val="2"/>
          <c:order val="2"/>
          <c:tx>
            <c:strRef>
              <c:f>'8.11'!$A$12</c:f>
              <c:strCache>
                <c:ptCount val="1"/>
                <c:pt idx="0">
                  <c:v>Černé uhlí</c:v>
                </c:pt>
              </c:strCache>
            </c:strRef>
          </c:tx>
          <c:spPr>
            <a:solidFill>
              <a:srgbClr val="9198B0"/>
            </a:solidFill>
          </c:spPr>
          <c:invertIfNegative val="0"/>
          <c:val>
            <c:numRef>
              <c:f>'8.11'!$B$12:$M$12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530-4775-A6CD-6C2849BD7E8A}"/>
            </c:ext>
          </c:extLst>
        </c:ser>
        <c:ser>
          <c:idx val="3"/>
          <c:order val="3"/>
          <c:tx>
            <c:strRef>
              <c:f>'8.11'!$A$13</c:f>
              <c:strCache>
                <c:ptCount val="1"/>
                <c:pt idx="0">
                  <c:v>Elektrická energie</c:v>
                </c:pt>
              </c:strCache>
            </c:strRef>
          </c:tx>
          <c:spPr>
            <a:solidFill>
              <a:srgbClr val="C8CBD7"/>
            </a:solidFill>
          </c:spPr>
          <c:invertIfNegative val="0"/>
          <c:val>
            <c:numRef>
              <c:f>'8.11'!$B$13:$M$13</c:f>
              <c:numCache>
                <c:formatCode>#,##0.0</c:formatCode>
                <c:ptCount val="12"/>
                <c:pt idx="0">
                  <c:v>0.22666</c:v>
                </c:pt>
                <c:pt idx="1">
                  <c:v>0.21702000000000002</c:v>
                </c:pt>
                <c:pt idx="2">
                  <c:v>0.22266</c:v>
                </c:pt>
                <c:pt idx="3">
                  <c:v>0.28782000000000002</c:v>
                </c:pt>
                <c:pt idx="4">
                  <c:v>0.28314</c:v>
                </c:pt>
                <c:pt idx="5">
                  <c:v>0.40003</c:v>
                </c:pt>
                <c:pt idx="6">
                  <c:v>0.42202999999999996</c:v>
                </c:pt>
                <c:pt idx="7">
                  <c:v>0.42838999999999999</c:v>
                </c:pt>
                <c:pt idx="8">
                  <c:v>0.33094999999999997</c:v>
                </c:pt>
                <c:pt idx="9">
                  <c:v>0.26242000000000004</c:v>
                </c:pt>
                <c:pt idx="10">
                  <c:v>0.22233</c:v>
                </c:pt>
                <c:pt idx="11">
                  <c:v>0.22713</c:v>
                </c:pt>
              </c:numCache>
            </c:numRef>
          </c:val>
          <c:extLst>
            <c:ext xmlns:c16="http://schemas.microsoft.com/office/drawing/2014/chart" uri="{C3380CC4-5D6E-409C-BE32-E72D297353CC}">
              <c16:uniqueId val="{00000003-9530-4775-A6CD-6C2849BD7E8A}"/>
            </c:ext>
          </c:extLst>
        </c:ser>
        <c:ser>
          <c:idx val="4"/>
          <c:order val="4"/>
          <c:tx>
            <c:strRef>
              <c:f>'8.11'!$A$14</c:f>
              <c:strCache>
                <c:ptCount val="1"/>
                <c:pt idx="0">
                  <c:v>Energie prostředí (tepelné čerpadlo)</c:v>
                </c:pt>
              </c:strCache>
            </c:strRef>
          </c:tx>
          <c:spPr>
            <a:solidFill>
              <a:srgbClr val="E02C1F"/>
            </a:solidFill>
          </c:spPr>
          <c:invertIfNegative val="0"/>
          <c:val>
            <c:numRef>
              <c:f>'8.11'!$B$14:$M$14</c:f>
              <c:numCache>
                <c:formatCode>#,##0.0</c:formatCode>
                <c:ptCount val="12"/>
                <c:pt idx="0">
                  <c:v>0.13</c:v>
                </c:pt>
                <c:pt idx="1">
                  <c:v>0.112</c:v>
                </c:pt>
                <c:pt idx="2">
                  <c:v>9.5000000000000001E-2</c:v>
                </c:pt>
                <c:pt idx="3">
                  <c:v>7.0000000000000007E-2</c:v>
                </c:pt>
                <c:pt idx="4">
                  <c:v>5.1999999999999998E-2</c:v>
                </c:pt>
                <c:pt idx="5">
                  <c:v>1.4999999999999999E-2</c:v>
                </c:pt>
                <c:pt idx="6">
                  <c:v>1.7999999999999999E-2</c:v>
                </c:pt>
                <c:pt idx="7">
                  <c:v>2.1000000000000001E-2</c:v>
                </c:pt>
                <c:pt idx="8">
                  <c:v>8.1000000000000003E-2</c:v>
                </c:pt>
                <c:pt idx="9">
                  <c:v>9.9000000000000005E-2</c:v>
                </c:pt>
                <c:pt idx="10">
                  <c:v>0.111</c:v>
                </c:pt>
                <c:pt idx="11">
                  <c:v>0.13200000000000001</c:v>
                </c:pt>
              </c:numCache>
            </c:numRef>
          </c:val>
          <c:extLst>
            <c:ext xmlns:c16="http://schemas.microsoft.com/office/drawing/2014/chart" uri="{C3380CC4-5D6E-409C-BE32-E72D297353CC}">
              <c16:uniqueId val="{00000004-9530-4775-A6CD-6C2849BD7E8A}"/>
            </c:ext>
          </c:extLst>
        </c:ser>
        <c:ser>
          <c:idx val="5"/>
          <c:order val="5"/>
          <c:tx>
            <c:strRef>
              <c:f>'8.11'!$A$15</c:f>
              <c:strCache>
                <c:ptCount val="1"/>
                <c:pt idx="0">
                  <c:v>Energie Slunce (solární kolektor)</c:v>
                </c:pt>
              </c:strCache>
            </c:strRef>
          </c:tx>
          <c:spPr>
            <a:solidFill>
              <a:srgbClr val="E86158"/>
            </a:solidFill>
          </c:spPr>
          <c:invertIfNegative val="0"/>
          <c:val>
            <c:numRef>
              <c:f>'8.11'!$B$15:$M$15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530-4775-A6CD-6C2849BD7E8A}"/>
            </c:ext>
          </c:extLst>
        </c:ser>
        <c:ser>
          <c:idx val="6"/>
          <c:order val="6"/>
          <c:tx>
            <c:strRef>
              <c:f>'8.11'!$A$16</c:f>
              <c:strCache>
                <c:ptCount val="1"/>
                <c:pt idx="0">
                  <c:v>Hnědé uhlí</c:v>
                </c:pt>
              </c:strCache>
            </c:strRef>
          </c:tx>
          <c:spPr>
            <a:solidFill>
              <a:srgbClr val="F0948F"/>
            </a:solidFill>
          </c:spPr>
          <c:invertIfNegative val="0"/>
          <c:val>
            <c:numRef>
              <c:f>'8.11'!$B$16:$M$16</c:f>
              <c:numCache>
                <c:formatCode>#,##0.0</c:formatCode>
                <c:ptCount val="12"/>
                <c:pt idx="0">
                  <c:v>366.01078999999999</c:v>
                </c:pt>
                <c:pt idx="1">
                  <c:v>218.76832400000004</c:v>
                </c:pt>
                <c:pt idx="2">
                  <c:v>176.40865100000002</c:v>
                </c:pt>
                <c:pt idx="3">
                  <c:v>132.00291300000001</c:v>
                </c:pt>
                <c:pt idx="4">
                  <c:v>70.994128999999987</c:v>
                </c:pt>
                <c:pt idx="5">
                  <c:v>25.841087999999999</c:v>
                </c:pt>
                <c:pt idx="6">
                  <c:v>1.5004999999999999</c:v>
                </c:pt>
                <c:pt idx="7">
                  <c:v>3.1975010000000004</c:v>
                </c:pt>
                <c:pt idx="8">
                  <c:v>67.116948000000008</c:v>
                </c:pt>
                <c:pt idx="9">
                  <c:v>140.567059</c:v>
                </c:pt>
                <c:pt idx="10">
                  <c:v>242.62938299999999</c:v>
                </c:pt>
                <c:pt idx="11">
                  <c:v>315.90220699999998</c:v>
                </c:pt>
              </c:numCache>
            </c:numRef>
          </c:val>
          <c:extLst>
            <c:ext xmlns:c16="http://schemas.microsoft.com/office/drawing/2014/chart" uri="{C3380CC4-5D6E-409C-BE32-E72D297353CC}">
              <c16:uniqueId val="{00000006-9530-4775-A6CD-6C2849BD7E8A}"/>
            </c:ext>
          </c:extLst>
        </c:ser>
        <c:ser>
          <c:idx val="7"/>
          <c:order val="7"/>
          <c:tx>
            <c:strRef>
              <c:f>'8.11'!$A$17</c:f>
              <c:strCache>
                <c:ptCount val="1"/>
                <c:pt idx="0">
                  <c:v>Jaderné palivo</c:v>
                </c:pt>
              </c:strCache>
            </c:strRef>
          </c:tx>
          <c:spPr>
            <a:solidFill>
              <a:srgbClr val="F7C9C7"/>
            </a:solidFill>
          </c:spPr>
          <c:invertIfNegative val="0"/>
          <c:val>
            <c:numRef>
              <c:f>'8.11'!$B$17:$M$17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9530-4775-A6CD-6C2849BD7E8A}"/>
            </c:ext>
          </c:extLst>
        </c:ser>
        <c:ser>
          <c:idx val="8"/>
          <c:order val="8"/>
          <c:tx>
            <c:strRef>
              <c:f>'8.11'!$A$18</c:f>
              <c:strCache>
                <c:ptCount val="1"/>
                <c:pt idx="0">
                  <c:v>Koks</c:v>
                </c:pt>
              </c:strCache>
            </c:strRef>
          </c:tx>
          <c:spPr>
            <a:solidFill>
              <a:srgbClr val="262626"/>
            </a:solidFill>
          </c:spPr>
          <c:invertIfNegative val="0"/>
          <c:val>
            <c:numRef>
              <c:f>'8.11'!$B$18:$M$18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530-4775-A6CD-6C2849BD7E8A}"/>
            </c:ext>
          </c:extLst>
        </c:ser>
        <c:ser>
          <c:idx val="9"/>
          <c:order val="9"/>
          <c:tx>
            <c:strRef>
              <c:f>'8.11'!$A$19</c:f>
              <c:strCache>
                <c:ptCount val="1"/>
                <c:pt idx="0">
                  <c:v>Odpadní teplo</c:v>
                </c:pt>
              </c:strCache>
            </c:strRef>
          </c:tx>
          <c:spPr>
            <a:solidFill>
              <a:srgbClr val="646363"/>
            </a:solidFill>
          </c:spPr>
          <c:invertIfNegative val="0"/>
          <c:val>
            <c:numRef>
              <c:f>'8.11'!$B$19:$M$19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530-4775-A6CD-6C2849BD7E8A}"/>
            </c:ext>
          </c:extLst>
        </c:ser>
        <c:ser>
          <c:idx val="10"/>
          <c:order val="10"/>
          <c:tx>
            <c:strRef>
              <c:f>'8.11'!$A$20</c:f>
              <c:strCache>
                <c:ptCount val="1"/>
                <c:pt idx="0">
                  <c:v>Ostatní kapalná paliva</c:v>
                </c:pt>
              </c:strCache>
            </c:strRef>
          </c:tx>
          <c:spPr>
            <a:solidFill>
              <a:srgbClr val="9D9D9C"/>
            </a:solidFill>
          </c:spPr>
          <c:invertIfNegative val="0"/>
          <c:val>
            <c:numRef>
              <c:f>'8.11'!$B$20:$M$20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9530-4775-A6CD-6C2849BD7E8A}"/>
            </c:ext>
          </c:extLst>
        </c:ser>
        <c:ser>
          <c:idx val="11"/>
          <c:order val="11"/>
          <c:tx>
            <c:strRef>
              <c:f>'8.11'!$A$21</c:f>
              <c:strCache>
                <c:ptCount val="1"/>
                <c:pt idx="0">
                  <c:v>Ostatní pevná paliva</c:v>
                </c:pt>
              </c:strCache>
            </c:strRef>
          </c:tx>
          <c:spPr>
            <a:solidFill>
              <a:srgbClr val="D0D0D0"/>
            </a:solidFill>
          </c:spPr>
          <c:invertIfNegative val="0"/>
          <c:val>
            <c:numRef>
              <c:f>'8.11'!$B$21:$M$21</c:f>
              <c:numCache>
                <c:formatCode>#,##0.0</c:formatCode>
                <c:ptCount val="12"/>
                <c:pt idx="0">
                  <c:v>32.513123</c:v>
                </c:pt>
                <c:pt idx="1">
                  <c:v>26.312691999999998</c:v>
                </c:pt>
                <c:pt idx="2">
                  <c:v>30.979655999999999</c:v>
                </c:pt>
                <c:pt idx="3">
                  <c:v>27.931625</c:v>
                </c:pt>
                <c:pt idx="4">
                  <c:v>21.869756000000002</c:v>
                </c:pt>
                <c:pt idx="5">
                  <c:v>17.650209999999998</c:v>
                </c:pt>
                <c:pt idx="6">
                  <c:v>16.474519000000001</c:v>
                </c:pt>
                <c:pt idx="7">
                  <c:v>17.040260999999997</c:v>
                </c:pt>
                <c:pt idx="8">
                  <c:v>1.6910000000000001</c:v>
                </c:pt>
                <c:pt idx="9">
                  <c:v>28.890432000000001</c:v>
                </c:pt>
                <c:pt idx="10">
                  <c:v>34.257075999999998</c:v>
                </c:pt>
                <c:pt idx="11">
                  <c:v>26.525227999999998</c:v>
                </c:pt>
              </c:numCache>
            </c:numRef>
          </c:val>
          <c:extLst>
            <c:ext xmlns:c16="http://schemas.microsoft.com/office/drawing/2014/chart" uri="{C3380CC4-5D6E-409C-BE32-E72D297353CC}">
              <c16:uniqueId val="{0000000B-9530-4775-A6CD-6C2849BD7E8A}"/>
            </c:ext>
          </c:extLst>
        </c:ser>
        <c:ser>
          <c:idx val="12"/>
          <c:order val="12"/>
          <c:tx>
            <c:strRef>
              <c:f>'8.11'!$A$22</c:f>
              <c:strCache>
                <c:ptCount val="1"/>
                <c:pt idx="0">
                  <c:v>Ostatní plyny</c:v>
                </c:pt>
              </c:strCache>
            </c:strRef>
          </c:tx>
          <c:spPr>
            <a:pattFill prst="ltUpDiag">
              <a:fgClr>
                <a:srgbClr val="23315F"/>
              </a:fgClr>
              <a:bgClr>
                <a:sysClr val="window" lastClr="FFFFFF"/>
              </a:bgClr>
            </a:pattFill>
          </c:spPr>
          <c:invertIfNegative val="0"/>
          <c:val>
            <c:numRef>
              <c:f>'8.11'!$B$22:$M$22</c:f>
              <c:numCache>
                <c:formatCode>#,##0.0</c:formatCode>
                <c:ptCount val="12"/>
                <c:pt idx="0">
                  <c:v>7.0000000000000007E-2</c:v>
                </c:pt>
                <c:pt idx="1">
                  <c:v>8.9999999999999993E-3</c:v>
                </c:pt>
                <c:pt idx="2">
                  <c:v>1.2999999999999999E-2</c:v>
                </c:pt>
                <c:pt idx="3">
                  <c:v>1.7000000000000001E-2</c:v>
                </c:pt>
                <c:pt idx="4">
                  <c:v>0.02</c:v>
                </c:pt>
                <c:pt idx="5">
                  <c:v>1.7999999999999999E-2</c:v>
                </c:pt>
                <c:pt idx="6">
                  <c:v>2.4E-2</c:v>
                </c:pt>
                <c:pt idx="7">
                  <c:v>0.01</c:v>
                </c:pt>
                <c:pt idx="8">
                  <c:v>0.114</c:v>
                </c:pt>
                <c:pt idx="9">
                  <c:v>0.05</c:v>
                </c:pt>
                <c:pt idx="10">
                  <c:v>0.02</c:v>
                </c:pt>
                <c:pt idx="11">
                  <c:v>0</c:v>
                </c:pt>
              </c:numCache>
            </c:numRef>
          </c:val>
          <c:extLst>
            <c:ext xmlns:c16="http://schemas.microsoft.com/office/drawing/2014/chart" uri="{C3380CC4-5D6E-409C-BE32-E72D297353CC}">
              <c16:uniqueId val="{0000000C-9530-4775-A6CD-6C2849BD7E8A}"/>
            </c:ext>
          </c:extLst>
        </c:ser>
        <c:ser>
          <c:idx val="13"/>
          <c:order val="13"/>
          <c:tx>
            <c:strRef>
              <c:f>'8.11'!$A$23</c:f>
              <c:strCache>
                <c:ptCount val="1"/>
                <c:pt idx="0">
                  <c:v>Ostatní</c:v>
                </c:pt>
              </c:strCache>
            </c:strRef>
          </c:tx>
          <c:spPr>
            <a:pattFill prst="ltUpDiag">
              <a:fgClr>
                <a:srgbClr val="E02C1F"/>
              </a:fgClr>
              <a:bgClr>
                <a:sysClr val="window" lastClr="FFFFFF"/>
              </a:bgClr>
            </a:pattFill>
          </c:spPr>
          <c:invertIfNegative val="0"/>
          <c:val>
            <c:numRef>
              <c:f>'8.11'!$B$23:$M$23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9530-4775-A6CD-6C2849BD7E8A}"/>
            </c:ext>
          </c:extLst>
        </c:ser>
        <c:ser>
          <c:idx val="14"/>
          <c:order val="14"/>
          <c:tx>
            <c:strRef>
              <c:f>'8.11'!$A$24</c:f>
              <c:strCache>
                <c:ptCount val="1"/>
                <c:pt idx="0">
                  <c:v>Topné oleje</c:v>
                </c:pt>
              </c:strCache>
            </c:strRef>
          </c:tx>
          <c:spPr>
            <a:pattFill prst="ltUpDiag">
              <a:fgClr>
                <a:srgbClr val="5A6588"/>
              </a:fgClr>
              <a:bgClr>
                <a:sysClr val="window" lastClr="FFFFFF"/>
              </a:bgClr>
            </a:pattFill>
          </c:spPr>
          <c:invertIfNegative val="0"/>
          <c:val>
            <c:numRef>
              <c:f>'8.11'!$B$24:$M$24</c:f>
              <c:numCache>
                <c:formatCode>#,##0.0</c:formatCode>
                <c:ptCount val="12"/>
                <c:pt idx="0">
                  <c:v>3.0876999999999998E-2</c:v>
                </c:pt>
                <c:pt idx="1">
                  <c:v>4.1003080000000001</c:v>
                </c:pt>
                <c:pt idx="2">
                  <c:v>3.029344</c:v>
                </c:pt>
                <c:pt idx="3">
                  <c:v>1.1330000000000001E-3</c:v>
                </c:pt>
                <c:pt idx="4">
                  <c:v>1.2244E-2</c:v>
                </c:pt>
                <c:pt idx="5">
                  <c:v>1.4789999999999999E-2</c:v>
                </c:pt>
                <c:pt idx="6">
                  <c:v>3.4481000000000005E-2</c:v>
                </c:pt>
                <c:pt idx="7">
                  <c:v>2.4739000000000001E-2</c:v>
                </c:pt>
                <c:pt idx="8">
                  <c:v>0</c:v>
                </c:pt>
                <c:pt idx="9">
                  <c:v>0.37556799999999996</c:v>
                </c:pt>
                <c:pt idx="10">
                  <c:v>2.2924E-2</c:v>
                </c:pt>
                <c:pt idx="11">
                  <c:v>0.10777200000000001</c:v>
                </c:pt>
              </c:numCache>
            </c:numRef>
          </c:val>
          <c:extLst>
            <c:ext xmlns:c16="http://schemas.microsoft.com/office/drawing/2014/chart" uri="{C3380CC4-5D6E-409C-BE32-E72D297353CC}">
              <c16:uniqueId val="{0000000E-9530-4775-A6CD-6C2849BD7E8A}"/>
            </c:ext>
          </c:extLst>
        </c:ser>
        <c:ser>
          <c:idx val="15"/>
          <c:order val="15"/>
          <c:tx>
            <c:strRef>
              <c:f>'8.11'!$A$25</c:f>
              <c:strCache>
                <c:ptCount val="1"/>
                <c:pt idx="0">
                  <c:v>Zemní plyn</c:v>
                </c:pt>
              </c:strCache>
            </c:strRef>
          </c:tx>
          <c:spPr>
            <a:pattFill prst="ltUpDiag">
              <a:fgClr>
                <a:srgbClr val="E86158"/>
              </a:fgClr>
              <a:bgClr>
                <a:sysClr val="window" lastClr="FFFFFF"/>
              </a:bgClr>
            </a:pattFill>
          </c:spPr>
          <c:invertIfNegative val="0"/>
          <c:val>
            <c:numRef>
              <c:f>'8.11'!$B$25:$M$25</c:f>
              <c:numCache>
                <c:formatCode>#,##0.0</c:formatCode>
                <c:ptCount val="12"/>
                <c:pt idx="0">
                  <c:v>95.996673999999999</c:v>
                </c:pt>
                <c:pt idx="1">
                  <c:v>69.303900999999996</c:v>
                </c:pt>
                <c:pt idx="2">
                  <c:v>62.449394999999996</c:v>
                </c:pt>
                <c:pt idx="3">
                  <c:v>44.476441000000015</c:v>
                </c:pt>
                <c:pt idx="4">
                  <c:v>26.743003000000005</c:v>
                </c:pt>
                <c:pt idx="5">
                  <c:v>19.734229999999997</c:v>
                </c:pt>
                <c:pt idx="6">
                  <c:v>16.876157000000003</c:v>
                </c:pt>
                <c:pt idx="7">
                  <c:v>20.854019000000001</c:v>
                </c:pt>
                <c:pt idx="8">
                  <c:v>28.736281000000002</c:v>
                </c:pt>
                <c:pt idx="9">
                  <c:v>48.114912000000004</c:v>
                </c:pt>
                <c:pt idx="10">
                  <c:v>74.710499999999996</c:v>
                </c:pt>
                <c:pt idx="11">
                  <c:v>87.761076000000003</c:v>
                </c:pt>
              </c:numCache>
            </c:numRef>
          </c:val>
          <c:extLst>
            <c:ext xmlns:c16="http://schemas.microsoft.com/office/drawing/2014/chart" uri="{C3380CC4-5D6E-409C-BE32-E72D297353CC}">
              <c16:uniqueId val="{0000000F-9530-4775-A6CD-6C2849BD7E8A}"/>
            </c:ext>
          </c:extLst>
        </c:ser>
        <c:dLbls>
          <c:showLegendKey val="0"/>
          <c:showVal val="0"/>
          <c:showCatName val="0"/>
          <c:showSerName val="0"/>
          <c:showPercent val="0"/>
          <c:showBubbleSize val="0"/>
        </c:dLbls>
        <c:gapWidth val="50"/>
        <c:overlap val="100"/>
        <c:axId val="289617408"/>
        <c:axId val="289618944"/>
      </c:barChart>
      <c:catAx>
        <c:axId val="2896174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618944"/>
        <c:crosses val="autoZero"/>
        <c:auto val="1"/>
        <c:lblAlgn val="ctr"/>
        <c:lblOffset val="100"/>
        <c:noMultiLvlLbl val="0"/>
      </c:catAx>
      <c:valAx>
        <c:axId val="289618944"/>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61740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C31-42C6-8F95-7606B71E6BE5}"/>
              </c:ext>
            </c:extLst>
          </c:dPt>
          <c:dPt>
            <c:idx val="1"/>
            <c:bubble3D val="0"/>
            <c:spPr>
              <a:solidFill>
                <a:schemeClr val="accent2"/>
              </a:solidFill>
            </c:spPr>
            <c:extLst>
              <c:ext xmlns:c16="http://schemas.microsoft.com/office/drawing/2014/chart" uri="{C3380CC4-5D6E-409C-BE32-E72D297353CC}">
                <c16:uniqueId val="{00000003-FC31-42C6-8F95-7606B71E6BE5}"/>
              </c:ext>
            </c:extLst>
          </c:dPt>
          <c:dPt>
            <c:idx val="2"/>
            <c:bubble3D val="0"/>
            <c:spPr>
              <a:solidFill>
                <a:schemeClr val="accent3"/>
              </a:solidFill>
            </c:spPr>
            <c:extLst>
              <c:ext xmlns:c16="http://schemas.microsoft.com/office/drawing/2014/chart" uri="{C3380CC4-5D6E-409C-BE32-E72D297353CC}">
                <c16:uniqueId val="{00000005-FC31-42C6-8F95-7606B71E6BE5}"/>
              </c:ext>
            </c:extLst>
          </c:dPt>
          <c:dPt>
            <c:idx val="3"/>
            <c:bubble3D val="0"/>
            <c:spPr>
              <a:solidFill>
                <a:schemeClr val="accent4"/>
              </a:solidFill>
            </c:spPr>
            <c:extLst>
              <c:ext xmlns:c16="http://schemas.microsoft.com/office/drawing/2014/chart" uri="{C3380CC4-5D6E-409C-BE32-E72D297353CC}">
                <c16:uniqueId val="{00000007-FC31-42C6-8F95-7606B71E6BE5}"/>
              </c:ext>
            </c:extLst>
          </c:dPt>
          <c:dPt>
            <c:idx val="4"/>
            <c:bubble3D val="0"/>
            <c:spPr>
              <a:solidFill>
                <a:schemeClr val="accent5"/>
              </a:solidFill>
            </c:spPr>
            <c:extLst>
              <c:ext xmlns:c16="http://schemas.microsoft.com/office/drawing/2014/chart" uri="{C3380CC4-5D6E-409C-BE32-E72D297353CC}">
                <c16:uniqueId val="{00000009-FC31-42C6-8F95-7606B71E6BE5}"/>
              </c:ext>
            </c:extLst>
          </c:dPt>
          <c:dPt>
            <c:idx val="5"/>
            <c:bubble3D val="0"/>
            <c:spPr>
              <a:solidFill>
                <a:schemeClr val="accent6"/>
              </a:solidFill>
            </c:spPr>
            <c:extLst>
              <c:ext xmlns:c16="http://schemas.microsoft.com/office/drawing/2014/chart" uri="{C3380CC4-5D6E-409C-BE32-E72D297353CC}">
                <c16:uniqueId val="{0000000B-FC31-42C6-8F95-7606B71E6BE5}"/>
              </c:ext>
            </c:extLst>
          </c:dPt>
          <c:dPt>
            <c:idx val="6"/>
            <c:bubble3D val="0"/>
            <c:spPr>
              <a:solidFill>
                <a:srgbClr val="F0948F"/>
              </a:solidFill>
            </c:spPr>
            <c:extLst>
              <c:ext xmlns:c16="http://schemas.microsoft.com/office/drawing/2014/chart" uri="{C3380CC4-5D6E-409C-BE32-E72D297353CC}">
                <c16:uniqueId val="{0000000D-FC31-42C6-8F95-7606B71E6BE5}"/>
              </c:ext>
            </c:extLst>
          </c:dPt>
          <c:dPt>
            <c:idx val="7"/>
            <c:bubble3D val="0"/>
            <c:spPr>
              <a:solidFill>
                <a:srgbClr val="F7C9C7"/>
              </a:solidFill>
            </c:spPr>
            <c:extLst>
              <c:ext xmlns:c16="http://schemas.microsoft.com/office/drawing/2014/chart" uri="{C3380CC4-5D6E-409C-BE32-E72D297353CC}">
                <c16:uniqueId val="{0000000F-FC31-42C6-8F95-7606B71E6BE5}"/>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FC31-42C6-8F95-7606B71E6BE5}"/>
            </c:ext>
          </c:extLst>
        </c:ser>
        <c:ser>
          <c:idx val="2"/>
          <c:order val="1"/>
          <c:dPt>
            <c:idx val="0"/>
            <c:bubble3D val="0"/>
            <c:spPr>
              <a:solidFill>
                <a:schemeClr val="accent1"/>
              </a:solidFill>
            </c:spPr>
            <c:extLst>
              <c:ext xmlns:c16="http://schemas.microsoft.com/office/drawing/2014/chart" uri="{C3380CC4-5D6E-409C-BE32-E72D297353CC}">
                <c16:uniqueId val="{00000012-FC31-42C6-8F95-7606B71E6BE5}"/>
              </c:ext>
            </c:extLst>
          </c:dPt>
          <c:dPt>
            <c:idx val="1"/>
            <c:bubble3D val="0"/>
            <c:spPr>
              <a:solidFill>
                <a:schemeClr val="accent2"/>
              </a:solidFill>
            </c:spPr>
            <c:extLst>
              <c:ext xmlns:c16="http://schemas.microsoft.com/office/drawing/2014/chart" uri="{C3380CC4-5D6E-409C-BE32-E72D297353CC}">
                <c16:uniqueId val="{00000014-FC31-42C6-8F95-7606B71E6BE5}"/>
              </c:ext>
            </c:extLst>
          </c:dPt>
          <c:dPt>
            <c:idx val="2"/>
            <c:bubble3D val="0"/>
            <c:spPr>
              <a:solidFill>
                <a:schemeClr val="accent3"/>
              </a:solidFill>
            </c:spPr>
            <c:extLst>
              <c:ext xmlns:c16="http://schemas.microsoft.com/office/drawing/2014/chart" uri="{C3380CC4-5D6E-409C-BE32-E72D297353CC}">
                <c16:uniqueId val="{00000016-FC31-42C6-8F95-7606B71E6BE5}"/>
              </c:ext>
            </c:extLst>
          </c:dPt>
          <c:dPt>
            <c:idx val="3"/>
            <c:bubble3D val="0"/>
            <c:spPr>
              <a:solidFill>
                <a:schemeClr val="accent4"/>
              </a:solidFill>
            </c:spPr>
            <c:extLst>
              <c:ext xmlns:c16="http://schemas.microsoft.com/office/drawing/2014/chart" uri="{C3380CC4-5D6E-409C-BE32-E72D297353CC}">
                <c16:uniqueId val="{00000018-FC31-42C6-8F95-7606B71E6BE5}"/>
              </c:ext>
            </c:extLst>
          </c:dPt>
          <c:dPt>
            <c:idx val="4"/>
            <c:bubble3D val="0"/>
            <c:spPr>
              <a:solidFill>
                <a:schemeClr val="accent5"/>
              </a:solidFill>
            </c:spPr>
            <c:extLst>
              <c:ext xmlns:c16="http://schemas.microsoft.com/office/drawing/2014/chart" uri="{C3380CC4-5D6E-409C-BE32-E72D297353CC}">
                <c16:uniqueId val="{0000001A-FC31-42C6-8F95-7606B71E6BE5}"/>
              </c:ext>
            </c:extLst>
          </c:dPt>
          <c:dPt>
            <c:idx val="5"/>
            <c:bubble3D val="0"/>
            <c:spPr>
              <a:solidFill>
                <a:schemeClr val="accent6"/>
              </a:solidFill>
            </c:spPr>
            <c:extLst>
              <c:ext xmlns:c16="http://schemas.microsoft.com/office/drawing/2014/chart" uri="{C3380CC4-5D6E-409C-BE32-E72D297353CC}">
                <c16:uniqueId val="{0000001C-FC31-42C6-8F95-7606B71E6BE5}"/>
              </c:ext>
            </c:extLst>
          </c:dPt>
          <c:dPt>
            <c:idx val="6"/>
            <c:bubble3D val="0"/>
            <c:spPr>
              <a:solidFill>
                <a:srgbClr val="F0948F"/>
              </a:solidFill>
            </c:spPr>
            <c:extLst>
              <c:ext xmlns:c16="http://schemas.microsoft.com/office/drawing/2014/chart" uri="{C3380CC4-5D6E-409C-BE32-E72D297353CC}">
                <c16:uniqueId val="{0000001E-FC31-42C6-8F95-7606B71E6BE5}"/>
              </c:ext>
            </c:extLst>
          </c:dPt>
          <c:dPt>
            <c:idx val="7"/>
            <c:bubble3D val="0"/>
            <c:spPr>
              <a:solidFill>
                <a:srgbClr val="F7C9C7"/>
              </a:solidFill>
            </c:spPr>
            <c:extLst>
              <c:ext xmlns:c16="http://schemas.microsoft.com/office/drawing/2014/chart" uri="{C3380CC4-5D6E-409C-BE32-E72D297353CC}">
                <c16:uniqueId val="{00000020-FC31-42C6-8F95-7606B71E6BE5}"/>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FC31-42C6-8F95-7606B71E6BE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AE4-49DD-8DD0-BF2FD334776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AE4-49DD-8DD0-BF2FD334776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AE4-49DD-8DD0-BF2FD334776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AE4-49DD-8DD0-BF2FD334776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AE4-49DD-8DD0-BF2FD334776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AE4-49DD-8DD0-BF2FD334776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AE4-49DD-8DD0-BF2FD334776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AE4-49DD-8DD0-BF2FD334776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AE4-49DD-8DD0-BF2FD334776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AE4-49DD-8DD0-BF2FD334776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AE4-49DD-8DD0-BF2FD334776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AE4-49DD-8DD0-BF2FD334776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AE4-49DD-8DD0-BF2FD334776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AE4-49DD-8DD0-BF2FD334776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AE4-49DD-8DD0-BF2FD334776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AE4-49DD-8DD0-BF2FD334776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950515117817302E-3"/>
          <c:y val="0"/>
        </c:manualLayout>
      </c:layout>
      <c:overlay val="0"/>
    </c:title>
    <c:autoTitleDeleted val="0"/>
    <c:plotArea>
      <c:layout>
        <c:manualLayout>
          <c:layoutTarget val="inner"/>
          <c:xMode val="edge"/>
          <c:yMode val="edge"/>
          <c:x val="8.8999975598373637E-2"/>
          <c:y val="0.20572199328547799"/>
          <c:w val="0.58899387519178148"/>
          <c:h val="0.62618572492320346"/>
        </c:manualLayout>
      </c:layout>
      <c:barChart>
        <c:barDir val="col"/>
        <c:grouping val="stacked"/>
        <c:varyColors val="0"/>
        <c:ser>
          <c:idx val="0"/>
          <c:order val="0"/>
          <c:tx>
            <c:strRef>
              <c:f>'8.12'!$A$27</c:f>
              <c:strCache>
                <c:ptCount val="1"/>
                <c:pt idx="0">
                  <c:v>Průmysl</c:v>
                </c:pt>
              </c:strCache>
            </c:strRef>
          </c:tx>
          <c:invertIfNegative val="0"/>
          <c:val>
            <c:numRef>
              <c:f>'8.12'!$B$27:$M$27</c:f>
              <c:numCache>
                <c:formatCode>#,##0.0</c:formatCode>
                <c:ptCount val="12"/>
                <c:pt idx="0">
                  <c:v>513.89293899999996</c:v>
                </c:pt>
                <c:pt idx="1">
                  <c:v>416.06806799999998</c:v>
                </c:pt>
                <c:pt idx="2">
                  <c:v>408.77505400000001</c:v>
                </c:pt>
                <c:pt idx="3">
                  <c:v>295.23940099999999</c:v>
                </c:pt>
                <c:pt idx="4">
                  <c:v>305.82046600000001</c:v>
                </c:pt>
                <c:pt idx="5">
                  <c:v>268.15213599999998</c:v>
                </c:pt>
                <c:pt idx="6">
                  <c:v>260.93472100000002</c:v>
                </c:pt>
                <c:pt idx="7">
                  <c:v>276.371489</c:v>
                </c:pt>
                <c:pt idx="8">
                  <c:v>256.14747399999999</c:v>
                </c:pt>
                <c:pt idx="9">
                  <c:v>373.51557000000003</c:v>
                </c:pt>
                <c:pt idx="10">
                  <c:v>437.45913400000001</c:v>
                </c:pt>
                <c:pt idx="11">
                  <c:v>427.83921800000002</c:v>
                </c:pt>
              </c:numCache>
            </c:numRef>
          </c:val>
          <c:extLst>
            <c:ext xmlns:c16="http://schemas.microsoft.com/office/drawing/2014/chart" uri="{C3380CC4-5D6E-409C-BE32-E72D297353CC}">
              <c16:uniqueId val="{00000000-72DF-4AAF-B273-0CD73148B88E}"/>
            </c:ext>
          </c:extLst>
        </c:ser>
        <c:ser>
          <c:idx val="1"/>
          <c:order val="1"/>
          <c:tx>
            <c:strRef>
              <c:f>'8.12'!$A$28</c:f>
              <c:strCache>
                <c:ptCount val="1"/>
                <c:pt idx="0">
                  <c:v>Energetika</c:v>
                </c:pt>
              </c:strCache>
            </c:strRef>
          </c:tx>
          <c:invertIfNegative val="0"/>
          <c:val>
            <c:numRef>
              <c:f>'8.12'!$B$28:$M$28</c:f>
              <c:numCache>
                <c:formatCode>#,##0.0</c:formatCode>
                <c:ptCount val="12"/>
                <c:pt idx="0">
                  <c:v>104.484015</c:v>
                </c:pt>
                <c:pt idx="1">
                  <c:v>75.691614999999985</c:v>
                </c:pt>
                <c:pt idx="2">
                  <c:v>79.75955900000001</c:v>
                </c:pt>
                <c:pt idx="3">
                  <c:v>76.153143999999998</c:v>
                </c:pt>
                <c:pt idx="4">
                  <c:v>76.849169000000003</c:v>
                </c:pt>
                <c:pt idx="5">
                  <c:v>75.357083000000003</c:v>
                </c:pt>
                <c:pt idx="6">
                  <c:v>74.826305000000005</c:v>
                </c:pt>
                <c:pt idx="7">
                  <c:v>78.030832000000004</c:v>
                </c:pt>
                <c:pt idx="8">
                  <c:v>73.849829999999997</c:v>
                </c:pt>
                <c:pt idx="9">
                  <c:v>80.038711000000006</c:v>
                </c:pt>
                <c:pt idx="10">
                  <c:v>84.586179999999999</c:v>
                </c:pt>
                <c:pt idx="11">
                  <c:v>86.301304999999999</c:v>
                </c:pt>
              </c:numCache>
            </c:numRef>
          </c:val>
          <c:extLst>
            <c:ext xmlns:c16="http://schemas.microsoft.com/office/drawing/2014/chart" uri="{C3380CC4-5D6E-409C-BE32-E72D297353CC}">
              <c16:uniqueId val="{00000001-72DF-4AAF-B273-0CD73148B88E}"/>
            </c:ext>
          </c:extLst>
        </c:ser>
        <c:ser>
          <c:idx val="2"/>
          <c:order val="2"/>
          <c:tx>
            <c:strRef>
              <c:f>'8.12'!$A$29</c:f>
              <c:strCache>
                <c:ptCount val="1"/>
                <c:pt idx="0">
                  <c:v>Doprava</c:v>
                </c:pt>
              </c:strCache>
            </c:strRef>
          </c:tx>
          <c:invertIfNegative val="0"/>
          <c:val>
            <c:numRef>
              <c:f>'8.12'!$B$29:$M$29</c:f>
              <c:numCache>
                <c:formatCode>#,##0.0</c:formatCode>
                <c:ptCount val="12"/>
                <c:pt idx="0">
                  <c:v>2.6955999999999998</c:v>
                </c:pt>
                <c:pt idx="1">
                  <c:v>2.2291999999999996</c:v>
                </c:pt>
                <c:pt idx="2">
                  <c:v>1.8008</c:v>
                </c:pt>
                <c:pt idx="3">
                  <c:v>1.1020000000000001</c:v>
                </c:pt>
                <c:pt idx="4">
                  <c:v>0.6018</c:v>
                </c:pt>
                <c:pt idx="5">
                  <c:v>0.48960000000000004</c:v>
                </c:pt>
                <c:pt idx="6">
                  <c:v>0.32979999999999998</c:v>
                </c:pt>
                <c:pt idx="7">
                  <c:v>0.46550000000000002</c:v>
                </c:pt>
                <c:pt idx="8">
                  <c:v>0.51100000000000001</c:v>
                </c:pt>
                <c:pt idx="9">
                  <c:v>1.4512</c:v>
                </c:pt>
                <c:pt idx="10">
                  <c:v>2.6850000000000001</c:v>
                </c:pt>
                <c:pt idx="11">
                  <c:v>3.28</c:v>
                </c:pt>
              </c:numCache>
            </c:numRef>
          </c:val>
          <c:extLst>
            <c:ext xmlns:c16="http://schemas.microsoft.com/office/drawing/2014/chart" uri="{C3380CC4-5D6E-409C-BE32-E72D297353CC}">
              <c16:uniqueId val="{00000002-72DF-4AAF-B273-0CD73148B88E}"/>
            </c:ext>
          </c:extLst>
        </c:ser>
        <c:ser>
          <c:idx val="3"/>
          <c:order val="3"/>
          <c:tx>
            <c:strRef>
              <c:f>'8.12'!$A$30</c:f>
              <c:strCache>
                <c:ptCount val="1"/>
                <c:pt idx="0">
                  <c:v>Stavebnictví</c:v>
                </c:pt>
              </c:strCache>
            </c:strRef>
          </c:tx>
          <c:invertIfNegative val="0"/>
          <c:val>
            <c:numRef>
              <c:f>'8.12'!$B$30:$M$30</c:f>
              <c:numCache>
                <c:formatCode>#,##0.0</c:formatCode>
                <c:ptCount val="12"/>
                <c:pt idx="0">
                  <c:v>0.23264799999999999</c:v>
                </c:pt>
                <c:pt idx="1">
                  <c:v>0.111108</c:v>
                </c:pt>
                <c:pt idx="2">
                  <c:v>0.17649500000000001</c:v>
                </c:pt>
                <c:pt idx="3">
                  <c:v>8.8787999999999992E-2</c:v>
                </c:pt>
                <c:pt idx="4">
                  <c:v>1.2999999999999999E-2</c:v>
                </c:pt>
                <c:pt idx="5">
                  <c:v>7.0000000000000001E-3</c:v>
                </c:pt>
                <c:pt idx="6">
                  <c:v>6.0000000000000001E-3</c:v>
                </c:pt>
                <c:pt idx="7">
                  <c:v>6.0000000000000001E-3</c:v>
                </c:pt>
                <c:pt idx="8">
                  <c:v>1.7999999999999999E-2</c:v>
                </c:pt>
                <c:pt idx="9">
                  <c:v>0.10059999999999999</c:v>
                </c:pt>
                <c:pt idx="10">
                  <c:v>0.17743999999999999</c:v>
                </c:pt>
                <c:pt idx="11">
                  <c:v>0.21034999999999998</c:v>
                </c:pt>
              </c:numCache>
            </c:numRef>
          </c:val>
          <c:extLst>
            <c:ext xmlns:c16="http://schemas.microsoft.com/office/drawing/2014/chart" uri="{C3380CC4-5D6E-409C-BE32-E72D297353CC}">
              <c16:uniqueId val="{00000003-72DF-4AAF-B273-0CD73148B88E}"/>
            </c:ext>
          </c:extLst>
        </c:ser>
        <c:ser>
          <c:idx val="4"/>
          <c:order val="4"/>
          <c:tx>
            <c:strRef>
              <c:f>'8.12'!$A$31</c:f>
              <c:strCache>
                <c:ptCount val="1"/>
                <c:pt idx="0">
                  <c:v>Zemědělství a lesnictví</c:v>
                </c:pt>
              </c:strCache>
            </c:strRef>
          </c:tx>
          <c:invertIfNegative val="0"/>
          <c:val>
            <c:numRef>
              <c:f>'8.12'!$B$31:$M$31</c:f>
              <c:numCache>
                <c:formatCode>#,##0.0</c:formatCode>
                <c:ptCount val="12"/>
                <c:pt idx="0">
                  <c:v>1.4856100000000001</c:v>
                </c:pt>
                <c:pt idx="1">
                  <c:v>2.0183019999999998</c:v>
                </c:pt>
                <c:pt idx="2">
                  <c:v>3.0202849999999999</c:v>
                </c:pt>
                <c:pt idx="3">
                  <c:v>0.93859400000000004</c:v>
                </c:pt>
                <c:pt idx="4">
                  <c:v>0.92535200000000006</c:v>
                </c:pt>
                <c:pt idx="5">
                  <c:v>0.811164</c:v>
                </c:pt>
                <c:pt idx="6">
                  <c:v>0.88372899999999999</c:v>
                </c:pt>
                <c:pt idx="7">
                  <c:v>0.84601000000000004</c:v>
                </c:pt>
                <c:pt idx="8">
                  <c:v>0.80420100000000005</c:v>
                </c:pt>
                <c:pt idx="9">
                  <c:v>1.1687919999999998</c:v>
                </c:pt>
                <c:pt idx="10">
                  <c:v>1.0867469999999999</c:v>
                </c:pt>
                <c:pt idx="11">
                  <c:v>1.1835899999999999</c:v>
                </c:pt>
              </c:numCache>
            </c:numRef>
          </c:val>
          <c:extLst>
            <c:ext xmlns:c16="http://schemas.microsoft.com/office/drawing/2014/chart" uri="{C3380CC4-5D6E-409C-BE32-E72D297353CC}">
              <c16:uniqueId val="{00000004-72DF-4AAF-B273-0CD73148B88E}"/>
            </c:ext>
          </c:extLst>
        </c:ser>
        <c:ser>
          <c:idx val="5"/>
          <c:order val="5"/>
          <c:tx>
            <c:strRef>
              <c:f>'8.12'!$A$32</c:f>
              <c:strCache>
                <c:ptCount val="1"/>
                <c:pt idx="0">
                  <c:v>Domácnosti</c:v>
                </c:pt>
              </c:strCache>
            </c:strRef>
          </c:tx>
          <c:spPr>
            <a:solidFill>
              <a:schemeClr val="accent6"/>
            </a:solidFill>
          </c:spPr>
          <c:invertIfNegative val="0"/>
          <c:val>
            <c:numRef>
              <c:f>'8.12'!$B$32:$M$32</c:f>
              <c:numCache>
                <c:formatCode>#,##0.0</c:formatCode>
                <c:ptCount val="12"/>
                <c:pt idx="0">
                  <c:v>383.50818299999992</c:v>
                </c:pt>
                <c:pt idx="1">
                  <c:v>270.03203200000002</c:v>
                </c:pt>
                <c:pt idx="2">
                  <c:v>231.13788099999996</c:v>
                </c:pt>
                <c:pt idx="3">
                  <c:v>162.27793400000002</c:v>
                </c:pt>
                <c:pt idx="4">
                  <c:v>95.088730999999981</c:v>
                </c:pt>
                <c:pt idx="5">
                  <c:v>69.658467000000002</c:v>
                </c:pt>
                <c:pt idx="6">
                  <c:v>57.727803999999992</c:v>
                </c:pt>
                <c:pt idx="7">
                  <c:v>61.497616000000008</c:v>
                </c:pt>
                <c:pt idx="8">
                  <c:v>95.349667999999994</c:v>
                </c:pt>
                <c:pt idx="9">
                  <c:v>188.05625499999999</c:v>
                </c:pt>
                <c:pt idx="10">
                  <c:v>297.80815500000006</c:v>
                </c:pt>
                <c:pt idx="11">
                  <c:v>344.19932999999997</c:v>
                </c:pt>
              </c:numCache>
            </c:numRef>
          </c:val>
          <c:extLst>
            <c:ext xmlns:c16="http://schemas.microsoft.com/office/drawing/2014/chart" uri="{C3380CC4-5D6E-409C-BE32-E72D297353CC}">
              <c16:uniqueId val="{00000005-72DF-4AAF-B273-0CD73148B88E}"/>
            </c:ext>
          </c:extLst>
        </c:ser>
        <c:ser>
          <c:idx val="6"/>
          <c:order val="6"/>
          <c:tx>
            <c:strRef>
              <c:f>'8.12'!$A$33</c:f>
              <c:strCache>
                <c:ptCount val="1"/>
                <c:pt idx="0">
                  <c:v>Obchod, služby, školství, zdravotnictví</c:v>
                </c:pt>
              </c:strCache>
            </c:strRef>
          </c:tx>
          <c:spPr>
            <a:solidFill>
              <a:srgbClr val="F0948F"/>
            </a:solidFill>
          </c:spPr>
          <c:invertIfNegative val="0"/>
          <c:val>
            <c:numRef>
              <c:f>'8.12'!$B$33:$M$33</c:f>
              <c:numCache>
                <c:formatCode>#,##0.0</c:formatCode>
                <c:ptCount val="12"/>
                <c:pt idx="0">
                  <c:v>180.64864299999996</c:v>
                </c:pt>
                <c:pt idx="1">
                  <c:v>118.58866400000002</c:v>
                </c:pt>
                <c:pt idx="2">
                  <c:v>115.168069</c:v>
                </c:pt>
                <c:pt idx="3">
                  <c:v>66.883621000000005</c:v>
                </c:pt>
                <c:pt idx="4">
                  <c:v>33.363889</c:v>
                </c:pt>
                <c:pt idx="5">
                  <c:v>24.781306999999998</c:v>
                </c:pt>
                <c:pt idx="6">
                  <c:v>19.347228000000001</c:v>
                </c:pt>
                <c:pt idx="7">
                  <c:v>20.159362999999999</c:v>
                </c:pt>
                <c:pt idx="8">
                  <c:v>31.494974000000006</c:v>
                </c:pt>
                <c:pt idx="9">
                  <c:v>72.612802000000002</c:v>
                </c:pt>
                <c:pt idx="10">
                  <c:v>129.15700500000003</c:v>
                </c:pt>
                <c:pt idx="11">
                  <c:v>147.33325800000003</c:v>
                </c:pt>
              </c:numCache>
            </c:numRef>
          </c:val>
          <c:extLst>
            <c:ext xmlns:c16="http://schemas.microsoft.com/office/drawing/2014/chart" uri="{C3380CC4-5D6E-409C-BE32-E72D297353CC}">
              <c16:uniqueId val="{00000006-72DF-4AAF-B273-0CD73148B88E}"/>
            </c:ext>
          </c:extLst>
        </c:ser>
        <c:ser>
          <c:idx val="7"/>
          <c:order val="7"/>
          <c:tx>
            <c:strRef>
              <c:f>'8.12'!$A$34</c:f>
              <c:strCache>
                <c:ptCount val="1"/>
                <c:pt idx="0">
                  <c:v>Ostatní</c:v>
                </c:pt>
              </c:strCache>
            </c:strRef>
          </c:tx>
          <c:spPr>
            <a:solidFill>
              <a:srgbClr val="F7C9C7"/>
            </a:solidFill>
          </c:spPr>
          <c:invertIfNegative val="0"/>
          <c:val>
            <c:numRef>
              <c:f>'8.12'!$B$34:$M$34</c:f>
              <c:numCache>
                <c:formatCode>#,##0.0</c:formatCode>
                <c:ptCount val="12"/>
                <c:pt idx="0">
                  <c:v>2.5024610000000003</c:v>
                </c:pt>
                <c:pt idx="1">
                  <c:v>1.6197420000000002</c:v>
                </c:pt>
                <c:pt idx="2">
                  <c:v>1.336406</c:v>
                </c:pt>
                <c:pt idx="3">
                  <c:v>1.3291630000000001</c:v>
                </c:pt>
                <c:pt idx="4">
                  <c:v>0.58874599999999999</c:v>
                </c:pt>
                <c:pt idx="5">
                  <c:v>0.39289599999999997</c:v>
                </c:pt>
                <c:pt idx="6">
                  <c:v>0.31607999999999997</c:v>
                </c:pt>
                <c:pt idx="7">
                  <c:v>0.31349900000000003</c:v>
                </c:pt>
                <c:pt idx="8">
                  <c:v>0.57745100000000005</c:v>
                </c:pt>
                <c:pt idx="9">
                  <c:v>0.50955700000000004</c:v>
                </c:pt>
                <c:pt idx="10">
                  <c:v>0.86392200000000008</c:v>
                </c:pt>
                <c:pt idx="11">
                  <c:v>1.2029089999999998</c:v>
                </c:pt>
              </c:numCache>
            </c:numRef>
          </c:val>
          <c:extLst>
            <c:ext xmlns:c16="http://schemas.microsoft.com/office/drawing/2014/chart" uri="{C3380CC4-5D6E-409C-BE32-E72D297353CC}">
              <c16:uniqueId val="{00000007-72DF-4AAF-B273-0CD73148B88E}"/>
            </c:ext>
          </c:extLst>
        </c:ser>
        <c:dLbls>
          <c:showLegendKey val="0"/>
          <c:showVal val="0"/>
          <c:showCatName val="0"/>
          <c:showSerName val="0"/>
          <c:showPercent val="0"/>
          <c:showBubbleSize val="0"/>
        </c:dLbls>
        <c:gapWidth val="50"/>
        <c:overlap val="100"/>
        <c:axId val="290162944"/>
        <c:axId val="290172928"/>
      </c:barChart>
      <c:catAx>
        <c:axId val="29016294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172928"/>
        <c:crosses val="autoZero"/>
        <c:auto val="1"/>
        <c:lblAlgn val="ctr"/>
        <c:lblOffset val="100"/>
        <c:noMultiLvlLbl val="0"/>
      </c:catAx>
      <c:valAx>
        <c:axId val="290172928"/>
        <c:scaling>
          <c:orientation val="minMax"/>
          <c:max val="28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162944"/>
        <c:crosses val="autoZero"/>
        <c:crossBetween val="between"/>
        <c:majorUnit val="4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394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'8.12'!$M$39</c:f>
              <c:strCache>
                <c:ptCount val="1"/>
                <c:pt idx="0">
                  <c:v>Instalovaný výkon</c:v>
                </c:pt>
              </c:strCache>
            </c:strRef>
          </c:tx>
          <c:invertIfNegative val="0"/>
          <c:val>
            <c:numRef>
              <c:f>'8.12'!$N$39</c:f>
              <c:numCache>
                <c:formatCode>0.0%</c:formatCode>
                <c:ptCount val="1"/>
                <c:pt idx="0">
                  <c:v>0.12115733703364208</c:v>
                </c:pt>
              </c:numCache>
            </c:numRef>
          </c:val>
          <c:extLst>
            <c:ext xmlns:c16="http://schemas.microsoft.com/office/drawing/2014/chart" uri="{C3380CC4-5D6E-409C-BE32-E72D297353CC}">
              <c16:uniqueId val="{00000000-4E36-46C0-A91E-7D3667508618}"/>
            </c:ext>
          </c:extLst>
        </c:ser>
        <c:ser>
          <c:idx val="1"/>
          <c:order val="1"/>
          <c:tx>
            <c:strRef>
              <c:f>'8.12'!$M$40</c:f>
              <c:strCache>
                <c:ptCount val="1"/>
                <c:pt idx="0">
                  <c:v>Výroba tepla brutto</c:v>
                </c:pt>
              </c:strCache>
            </c:strRef>
          </c:tx>
          <c:invertIfNegative val="0"/>
          <c:val>
            <c:numRef>
              <c:f>'8.12'!$N$40</c:f>
              <c:numCache>
                <c:formatCode>0.0%</c:formatCode>
                <c:ptCount val="1"/>
                <c:pt idx="0">
                  <c:v>0.17175738126959672</c:v>
                </c:pt>
              </c:numCache>
            </c:numRef>
          </c:val>
          <c:extLst>
            <c:ext xmlns:c16="http://schemas.microsoft.com/office/drawing/2014/chart" uri="{C3380CC4-5D6E-409C-BE32-E72D297353CC}">
              <c16:uniqueId val="{00000001-4E36-46C0-A91E-7D3667508618}"/>
            </c:ext>
          </c:extLst>
        </c:ser>
        <c:ser>
          <c:idx val="2"/>
          <c:order val="2"/>
          <c:tx>
            <c:strRef>
              <c:f>'8.12'!$M$41</c:f>
              <c:strCache>
                <c:ptCount val="1"/>
                <c:pt idx="0">
                  <c:v>Dodávky tepla</c:v>
                </c:pt>
              </c:strCache>
            </c:strRef>
          </c:tx>
          <c:invertIfNegative val="0"/>
          <c:val>
            <c:numRef>
              <c:f>'8.12'!$N$41</c:f>
              <c:numCache>
                <c:formatCode>0.0%</c:formatCode>
                <c:ptCount val="1"/>
                <c:pt idx="0">
                  <c:v>0.23427564525501759</c:v>
                </c:pt>
              </c:numCache>
            </c:numRef>
          </c:val>
          <c:extLst>
            <c:ext xmlns:c16="http://schemas.microsoft.com/office/drawing/2014/chart" uri="{C3380CC4-5D6E-409C-BE32-E72D297353CC}">
              <c16:uniqueId val="{00000002-4E36-46C0-A91E-7D3667508618}"/>
            </c:ext>
          </c:extLst>
        </c:ser>
        <c:dLbls>
          <c:showLegendKey val="0"/>
          <c:showVal val="0"/>
          <c:showCatName val="0"/>
          <c:showSerName val="0"/>
          <c:showPercent val="0"/>
          <c:showBubbleSize val="0"/>
        </c:dLbls>
        <c:gapWidth val="150"/>
        <c:axId val="290195712"/>
        <c:axId val="290209792"/>
      </c:barChart>
      <c:catAx>
        <c:axId val="290195712"/>
        <c:scaling>
          <c:orientation val="maxMin"/>
        </c:scaling>
        <c:delete val="0"/>
        <c:axPos val="l"/>
        <c:numFmt formatCode="General" sourceLinked="1"/>
        <c:majorTickMark val="none"/>
        <c:minorTickMark val="none"/>
        <c:tickLblPos val="none"/>
        <c:crossAx val="290209792"/>
        <c:crosses val="autoZero"/>
        <c:auto val="1"/>
        <c:lblAlgn val="ctr"/>
        <c:lblOffset val="100"/>
        <c:noMultiLvlLbl val="0"/>
      </c:catAx>
      <c:valAx>
        <c:axId val="29020979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90195712"/>
        <c:crosses val="max"/>
        <c:crossBetween val="between"/>
      </c:valAx>
    </c:plotArea>
    <c:legend>
      <c:legendPos val="b"/>
      <c:layout>
        <c:manualLayout>
          <c:xMode val="edge"/>
          <c:yMode val="edge"/>
          <c:x val="1.5162396231415507E-3"/>
          <c:y val="0.75512807259673831"/>
          <c:w val="0.49902664854189643"/>
          <c:h val="0.2448719274032616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2947773685037055E-3"/>
          <c:y val="0"/>
        </c:manualLayout>
      </c:layout>
      <c:overlay val="0"/>
    </c:title>
    <c:autoTitleDeleted val="0"/>
    <c:plotArea>
      <c:layout>
        <c:manualLayout>
          <c:layoutTarget val="inner"/>
          <c:xMode val="edge"/>
          <c:yMode val="edge"/>
          <c:x val="0.13028590373577012"/>
          <c:y val="0.18916248283478526"/>
          <c:w val="0.83072773060839944"/>
          <c:h val="0.60801842581357657"/>
        </c:manualLayout>
      </c:layout>
      <c:barChart>
        <c:barDir val="col"/>
        <c:grouping val="stacked"/>
        <c:varyColors val="0"/>
        <c:ser>
          <c:idx val="0"/>
          <c:order val="0"/>
          <c:tx>
            <c:strRef>
              <c:f>'8.12'!$A$9</c:f>
              <c:strCache>
                <c:ptCount val="1"/>
                <c:pt idx="0">
                  <c:v>Biomasa</c:v>
                </c:pt>
              </c:strCache>
            </c:strRef>
          </c:tx>
          <c:spPr>
            <a:solidFill>
              <a:srgbClr val="23315F"/>
            </a:solidFill>
          </c:spPr>
          <c:invertIfNegative val="0"/>
          <c:val>
            <c:numRef>
              <c:f>'8.12'!$B$9:$M$9</c:f>
              <c:numCache>
                <c:formatCode>#,##0.0</c:formatCode>
                <c:ptCount val="12"/>
                <c:pt idx="0">
                  <c:v>198.580232</c:v>
                </c:pt>
                <c:pt idx="1">
                  <c:v>162.56747700000003</c:v>
                </c:pt>
                <c:pt idx="2">
                  <c:v>177.303719</c:v>
                </c:pt>
                <c:pt idx="3">
                  <c:v>141.50748000000002</c:v>
                </c:pt>
                <c:pt idx="4">
                  <c:v>68.661907999999997</c:v>
                </c:pt>
                <c:pt idx="5">
                  <c:v>37.306705000000001</c:v>
                </c:pt>
                <c:pt idx="6">
                  <c:v>24.708919000000002</c:v>
                </c:pt>
                <c:pt idx="7">
                  <c:v>31.286953</c:v>
                </c:pt>
                <c:pt idx="8">
                  <c:v>49.334983999999999</c:v>
                </c:pt>
                <c:pt idx="9">
                  <c:v>138.66953799999999</c:v>
                </c:pt>
                <c:pt idx="10">
                  <c:v>259.62285200000002</c:v>
                </c:pt>
                <c:pt idx="11">
                  <c:v>280.29522699999995</c:v>
                </c:pt>
              </c:numCache>
            </c:numRef>
          </c:val>
          <c:extLst>
            <c:ext xmlns:c16="http://schemas.microsoft.com/office/drawing/2014/chart" uri="{C3380CC4-5D6E-409C-BE32-E72D297353CC}">
              <c16:uniqueId val="{00000000-2D92-4281-A4C1-DC17004EBD29}"/>
            </c:ext>
          </c:extLst>
        </c:ser>
        <c:ser>
          <c:idx val="1"/>
          <c:order val="1"/>
          <c:tx>
            <c:strRef>
              <c:f>'8.12'!$A$10</c:f>
              <c:strCache>
                <c:ptCount val="1"/>
                <c:pt idx="0">
                  <c:v>Bioplyn</c:v>
                </c:pt>
              </c:strCache>
            </c:strRef>
          </c:tx>
          <c:spPr>
            <a:solidFill>
              <a:srgbClr val="5A6588"/>
            </a:solidFill>
          </c:spPr>
          <c:invertIfNegative val="0"/>
          <c:val>
            <c:numRef>
              <c:f>'8.12'!$B$10:$M$10</c:f>
              <c:numCache>
                <c:formatCode>#,##0.0</c:formatCode>
                <c:ptCount val="12"/>
                <c:pt idx="0">
                  <c:v>4.5836519999999998</c:v>
                </c:pt>
                <c:pt idx="1">
                  <c:v>4.9364399999999993</c:v>
                </c:pt>
                <c:pt idx="2">
                  <c:v>4.7025710000000007</c:v>
                </c:pt>
                <c:pt idx="3">
                  <c:v>3.648971</c:v>
                </c:pt>
                <c:pt idx="4">
                  <c:v>2.7080980000000001</c:v>
                </c:pt>
                <c:pt idx="5">
                  <c:v>3.0388500000000001</c:v>
                </c:pt>
                <c:pt idx="6">
                  <c:v>2.5792030000000001</c:v>
                </c:pt>
                <c:pt idx="7">
                  <c:v>2.3066740000000001</c:v>
                </c:pt>
                <c:pt idx="8">
                  <c:v>2.251417</c:v>
                </c:pt>
                <c:pt idx="9">
                  <c:v>3.2534940000000003</c:v>
                </c:pt>
                <c:pt idx="10">
                  <c:v>3.6442860000000006</c:v>
                </c:pt>
                <c:pt idx="11">
                  <c:v>3.930755</c:v>
                </c:pt>
              </c:numCache>
            </c:numRef>
          </c:val>
          <c:extLst>
            <c:ext xmlns:c16="http://schemas.microsoft.com/office/drawing/2014/chart" uri="{C3380CC4-5D6E-409C-BE32-E72D297353CC}">
              <c16:uniqueId val="{00000001-2D92-4281-A4C1-DC17004EBD29}"/>
            </c:ext>
          </c:extLst>
        </c:ser>
        <c:ser>
          <c:idx val="2"/>
          <c:order val="2"/>
          <c:tx>
            <c:strRef>
              <c:f>'8.12'!$A$11</c:f>
              <c:strCache>
                <c:ptCount val="1"/>
                <c:pt idx="0">
                  <c:v>Černé uhlí</c:v>
                </c:pt>
              </c:strCache>
            </c:strRef>
          </c:tx>
          <c:spPr>
            <a:solidFill>
              <a:srgbClr val="9198B0"/>
            </a:solidFill>
          </c:spPr>
          <c:invertIfNegative val="0"/>
          <c:val>
            <c:numRef>
              <c:f>'8.12'!$B$11:$M$11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2D92-4281-A4C1-DC17004EBD29}"/>
            </c:ext>
          </c:extLst>
        </c:ser>
        <c:ser>
          <c:idx val="3"/>
          <c:order val="3"/>
          <c:tx>
            <c:strRef>
              <c:f>'8.12'!$A$12</c:f>
              <c:strCache>
                <c:ptCount val="1"/>
                <c:pt idx="0">
                  <c:v>Elektrická energie</c:v>
                </c:pt>
              </c:strCache>
            </c:strRef>
          </c:tx>
          <c:spPr>
            <a:solidFill>
              <a:srgbClr val="C8CBD7"/>
            </a:solidFill>
          </c:spPr>
          <c:invertIfNegative val="0"/>
          <c:val>
            <c:numRef>
              <c:f>'8.12'!$B$12:$M$12</c:f>
              <c:numCache>
                <c:formatCode>#,##0.0</c:formatCode>
                <c:ptCount val="12"/>
                <c:pt idx="0">
                  <c:v>2.9238729999999999</c:v>
                </c:pt>
                <c:pt idx="1">
                  <c:v>2.8504420000000001</c:v>
                </c:pt>
                <c:pt idx="2">
                  <c:v>3.6680000000000001</c:v>
                </c:pt>
                <c:pt idx="3">
                  <c:v>2.6188600000000002</c:v>
                </c:pt>
                <c:pt idx="4">
                  <c:v>4.0073980000000002</c:v>
                </c:pt>
                <c:pt idx="5">
                  <c:v>3.6563569999999999</c:v>
                </c:pt>
                <c:pt idx="6">
                  <c:v>0.84017299999999995</c:v>
                </c:pt>
                <c:pt idx="7">
                  <c:v>5.4347149999999997</c:v>
                </c:pt>
                <c:pt idx="8">
                  <c:v>5.8521360000000007</c:v>
                </c:pt>
                <c:pt idx="9">
                  <c:v>4.9028370000000008</c:v>
                </c:pt>
                <c:pt idx="10">
                  <c:v>1.9677739999999999</c:v>
                </c:pt>
                <c:pt idx="11">
                  <c:v>3.1944969999999997</c:v>
                </c:pt>
              </c:numCache>
            </c:numRef>
          </c:val>
          <c:extLst>
            <c:ext xmlns:c16="http://schemas.microsoft.com/office/drawing/2014/chart" uri="{C3380CC4-5D6E-409C-BE32-E72D297353CC}">
              <c16:uniqueId val="{00000003-2D92-4281-A4C1-DC17004EBD29}"/>
            </c:ext>
          </c:extLst>
        </c:ser>
        <c:ser>
          <c:idx val="4"/>
          <c:order val="4"/>
          <c:tx>
            <c:strRef>
              <c:f>'8.12'!$A$13</c:f>
              <c:strCache>
                <c:ptCount val="1"/>
                <c:pt idx="0">
                  <c:v>Energie prostředí (tepelné čerpadlo)</c:v>
                </c:pt>
              </c:strCache>
            </c:strRef>
          </c:tx>
          <c:spPr>
            <a:solidFill>
              <a:srgbClr val="E02C1F"/>
            </a:solidFill>
          </c:spPr>
          <c:invertIfNegative val="0"/>
          <c:val>
            <c:numRef>
              <c:f>'8.12'!$B$13:$M$13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2D92-4281-A4C1-DC17004EBD29}"/>
            </c:ext>
          </c:extLst>
        </c:ser>
        <c:ser>
          <c:idx val="5"/>
          <c:order val="5"/>
          <c:tx>
            <c:strRef>
              <c:f>'8.12'!$A$14</c:f>
              <c:strCache>
                <c:ptCount val="1"/>
                <c:pt idx="0">
                  <c:v>Energie Slunce (solární kolektor)</c:v>
                </c:pt>
              </c:strCache>
            </c:strRef>
          </c:tx>
          <c:spPr>
            <a:solidFill>
              <a:srgbClr val="E86158"/>
            </a:solidFill>
          </c:spPr>
          <c:invertIfNegative val="0"/>
          <c:val>
            <c:numRef>
              <c:f>'8.12'!$B$14:$M$14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2D92-4281-A4C1-DC17004EBD29}"/>
            </c:ext>
          </c:extLst>
        </c:ser>
        <c:ser>
          <c:idx val="6"/>
          <c:order val="6"/>
          <c:tx>
            <c:strRef>
              <c:f>'8.12'!$A$15</c:f>
              <c:strCache>
                <c:ptCount val="1"/>
                <c:pt idx="0">
                  <c:v>Hnědé uhlí</c:v>
                </c:pt>
              </c:strCache>
            </c:strRef>
          </c:tx>
          <c:spPr>
            <a:solidFill>
              <a:srgbClr val="F0948F"/>
            </a:solidFill>
          </c:spPr>
          <c:invertIfNegative val="0"/>
          <c:val>
            <c:numRef>
              <c:f>'8.12'!$B$15:$M$15</c:f>
              <c:numCache>
                <c:formatCode>#,##0.0</c:formatCode>
                <c:ptCount val="12"/>
                <c:pt idx="0">
                  <c:v>1850.618074</c:v>
                </c:pt>
                <c:pt idx="1">
                  <c:v>1258.647565</c:v>
                </c:pt>
                <c:pt idx="2">
                  <c:v>1130.5843020000002</c:v>
                </c:pt>
                <c:pt idx="3">
                  <c:v>747.55426399999999</c:v>
                </c:pt>
                <c:pt idx="4">
                  <c:v>399.59524500000003</c:v>
                </c:pt>
                <c:pt idx="5">
                  <c:v>294.09934100000004</c:v>
                </c:pt>
                <c:pt idx="6">
                  <c:v>177.42505799999995</c:v>
                </c:pt>
                <c:pt idx="7">
                  <c:v>256.42790300000001</c:v>
                </c:pt>
                <c:pt idx="8">
                  <c:v>429.12132800000006</c:v>
                </c:pt>
                <c:pt idx="9">
                  <c:v>808.62715000000003</c:v>
                </c:pt>
                <c:pt idx="10">
                  <c:v>1360.4641430000001</c:v>
                </c:pt>
                <c:pt idx="11">
                  <c:v>1610.4572470000003</c:v>
                </c:pt>
              </c:numCache>
            </c:numRef>
          </c:val>
          <c:extLst>
            <c:ext xmlns:c16="http://schemas.microsoft.com/office/drawing/2014/chart" uri="{C3380CC4-5D6E-409C-BE32-E72D297353CC}">
              <c16:uniqueId val="{00000006-2D92-4281-A4C1-DC17004EBD29}"/>
            </c:ext>
          </c:extLst>
        </c:ser>
        <c:ser>
          <c:idx val="7"/>
          <c:order val="7"/>
          <c:tx>
            <c:strRef>
              <c:f>'8.12'!$A$16</c:f>
              <c:strCache>
                <c:ptCount val="1"/>
                <c:pt idx="0">
                  <c:v>Jaderné palivo</c:v>
                </c:pt>
              </c:strCache>
            </c:strRef>
          </c:tx>
          <c:spPr>
            <a:solidFill>
              <a:srgbClr val="F7C9C7"/>
            </a:solidFill>
          </c:spPr>
          <c:invertIfNegative val="0"/>
          <c:val>
            <c:numRef>
              <c:f>'8.12'!$B$16:$M$16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D92-4281-A4C1-DC17004EBD29}"/>
            </c:ext>
          </c:extLst>
        </c:ser>
        <c:ser>
          <c:idx val="8"/>
          <c:order val="8"/>
          <c:tx>
            <c:strRef>
              <c:f>'8.12'!$A$17</c:f>
              <c:strCache>
                <c:ptCount val="1"/>
                <c:pt idx="0">
                  <c:v>Koks</c:v>
                </c:pt>
              </c:strCache>
            </c:strRef>
          </c:tx>
          <c:spPr>
            <a:solidFill>
              <a:srgbClr val="262626"/>
            </a:solidFill>
          </c:spPr>
          <c:invertIfNegative val="0"/>
          <c:val>
            <c:numRef>
              <c:f>'8.12'!$B$17:$M$17</c:f>
              <c:numCache>
                <c:formatCode>#,##0.0</c:formatCode>
                <c:ptCount val="12"/>
                <c:pt idx="0">
                  <c:v>0</c:v>
                </c:pt>
                <c:pt idx="1">
                  <c:v>0</c:v>
                </c:pt>
                <c:pt idx="2">
                  <c:v>0</c:v>
                </c:pt>
                <c:pt idx="3">
                  <c:v>0</c:v>
                </c:pt>
                <c:pt idx="4">
                  <c:v>0</c:v>
                </c:pt>
                <c:pt idx="5">
                  <c:v>0</c:v>
                </c:pt>
                <c:pt idx="6">
                  <c:v>0</c:v>
                </c:pt>
                <c:pt idx="7">
                  <c:v>0</c:v>
                </c:pt>
                <c:pt idx="8">
                  <c:v>0</c:v>
                </c:pt>
                <c:pt idx="9">
                  <c:v>0</c:v>
                </c:pt>
                <c:pt idx="10">
                  <c:v>3.5999999999999997E-2</c:v>
                </c:pt>
                <c:pt idx="11">
                  <c:v>0.02</c:v>
                </c:pt>
              </c:numCache>
            </c:numRef>
          </c:val>
          <c:extLst>
            <c:ext xmlns:c16="http://schemas.microsoft.com/office/drawing/2014/chart" uri="{C3380CC4-5D6E-409C-BE32-E72D297353CC}">
              <c16:uniqueId val="{00000008-2D92-4281-A4C1-DC17004EBD29}"/>
            </c:ext>
          </c:extLst>
        </c:ser>
        <c:ser>
          <c:idx val="9"/>
          <c:order val="9"/>
          <c:tx>
            <c:strRef>
              <c:f>'8.12'!$A$18</c:f>
              <c:strCache>
                <c:ptCount val="1"/>
                <c:pt idx="0">
                  <c:v>Odpadní teplo</c:v>
                </c:pt>
              </c:strCache>
            </c:strRef>
          </c:tx>
          <c:spPr>
            <a:solidFill>
              <a:srgbClr val="646363"/>
            </a:solidFill>
          </c:spPr>
          <c:invertIfNegative val="0"/>
          <c:val>
            <c:numRef>
              <c:f>'8.12'!$B$18:$M$18</c:f>
              <c:numCache>
                <c:formatCode>#,##0.0</c:formatCode>
                <c:ptCount val="12"/>
                <c:pt idx="0">
                  <c:v>17.995000000000001</c:v>
                </c:pt>
                <c:pt idx="1">
                  <c:v>21.70797</c:v>
                </c:pt>
                <c:pt idx="2">
                  <c:v>11.972805000000001</c:v>
                </c:pt>
                <c:pt idx="3">
                  <c:v>26.956</c:v>
                </c:pt>
                <c:pt idx="4">
                  <c:v>22.468</c:v>
                </c:pt>
                <c:pt idx="5">
                  <c:v>30.960999999999999</c:v>
                </c:pt>
                <c:pt idx="6">
                  <c:v>29.667000000000002</c:v>
                </c:pt>
                <c:pt idx="7">
                  <c:v>22.050999999999998</c:v>
                </c:pt>
                <c:pt idx="8">
                  <c:v>20.844999999999999</c:v>
                </c:pt>
                <c:pt idx="9">
                  <c:v>21.931999999999999</c:v>
                </c:pt>
                <c:pt idx="10">
                  <c:v>17.416</c:v>
                </c:pt>
                <c:pt idx="11">
                  <c:v>19.922000000000001</c:v>
                </c:pt>
              </c:numCache>
            </c:numRef>
          </c:val>
          <c:extLst>
            <c:ext xmlns:c16="http://schemas.microsoft.com/office/drawing/2014/chart" uri="{C3380CC4-5D6E-409C-BE32-E72D297353CC}">
              <c16:uniqueId val="{00000009-2D92-4281-A4C1-DC17004EBD29}"/>
            </c:ext>
          </c:extLst>
        </c:ser>
        <c:ser>
          <c:idx val="10"/>
          <c:order val="10"/>
          <c:tx>
            <c:strRef>
              <c:f>'8.12'!$A$19</c:f>
              <c:strCache>
                <c:ptCount val="1"/>
                <c:pt idx="0">
                  <c:v>Ostatní kapalná paliva</c:v>
                </c:pt>
              </c:strCache>
            </c:strRef>
          </c:tx>
          <c:spPr>
            <a:solidFill>
              <a:srgbClr val="9D9D9C"/>
            </a:solidFill>
          </c:spPr>
          <c:invertIfNegative val="0"/>
          <c:val>
            <c:numRef>
              <c:f>'8.12'!$B$19:$M$19</c:f>
              <c:numCache>
                <c:formatCode>#,##0.0</c:formatCode>
                <c:ptCount val="12"/>
                <c:pt idx="0">
                  <c:v>1.7772589999999999</c:v>
                </c:pt>
                <c:pt idx="1">
                  <c:v>1.547153</c:v>
                </c:pt>
                <c:pt idx="2">
                  <c:v>1.202213</c:v>
                </c:pt>
                <c:pt idx="3">
                  <c:v>1.2183009999999999</c:v>
                </c:pt>
                <c:pt idx="4">
                  <c:v>0.50360900000000008</c:v>
                </c:pt>
                <c:pt idx="5">
                  <c:v>0.463119</c:v>
                </c:pt>
                <c:pt idx="6">
                  <c:v>0.23300000000000001</c:v>
                </c:pt>
                <c:pt idx="7">
                  <c:v>0.83323500000000006</c:v>
                </c:pt>
                <c:pt idx="8">
                  <c:v>0.569936</c:v>
                </c:pt>
                <c:pt idx="9">
                  <c:v>1.33202</c:v>
                </c:pt>
                <c:pt idx="10">
                  <c:v>1.1457080000000002</c:v>
                </c:pt>
                <c:pt idx="11">
                  <c:v>0.99381799999999998</c:v>
                </c:pt>
              </c:numCache>
            </c:numRef>
          </c:val>
          <c:extLst>
            <c:ext xmlns:c16="http://schemas.microsoft.com/office/drawing/2014/chart" uri="{C3380CC4-5D6E-409C-BE32-E72D297353CC}">
              <c16:uniqueId val="{0000000A-2D92-4281-A4C1-DC17004EBD29}"/>
            </c:ext>
          </c:extLst>
        </c:ser>
        <c:ser>
          <c:idx val="11"/>
          <c:order val="11"/>
          <c:tx>
            <c:strRef>
              <c:f>'8.12'!$A$20</c:f>
              <c:strCache>
                <c:ptCount val="1"/>
                <c:pt idx="0">
                  <c:v>Ostatní pevná paliva</c:v>
                </c:pt>
              </c:strCache>
            </c:strRef>
          </c:tx>
          <c:spPr>
            <a:solidFill>
              <a:srgbClr val="D0D0D0"/>
            </a:solidFill>
          </c:spPr>
          <c:invertIfNegative val="0"/>
          <c:val>
            <c:numRef>
              <c:f>'8.12'!$B$20:$M$20</c:f>
              <c:numCache>
                <c:formatCode>#,##0.0</c:formatCode>
                <c:ptCount val="12"/>
                <c:pt idx="0">
                  <c:v>4.4059999999999997</c:v>
                </c:pt>
                <c:pt idx="1">
                  <c:v>5.5759999999999996</c:v>
                </c:pt>
                <c:pt idx="2">
                  <c:v>4.6740000000000004</c:v>
                </c:pt>
                <c:pt idx="3">
                  <c:v>5.859</c:v>
                </c:pt>
                <c:pt idx="4">
                  <c:v>5.4</c:v>
                </c:pt>
                <c:pt idx="5">
                  <c:v>7.1029999999999998</c:v>
                </c:pt>
                <c:pt idx="6">
                  <c:v>6.5629999999999997</c:v>
                </c:pt>
                <c:pt idx="7">
                  <c:v>6.2569999999999997</c:v>
                </c:pt>
                <c:pt idx="8">
                  <c:v>4.6909999999999998</c:v>
                </c:pt>
                <c:pt idx="9">
                  <c:v>3.762</c:v>
                </c:pt>
                <c:pt idx="10">
                  <c:v>7.7110000000000003</c:v>
                </c:pt>
                <c:pt idx="11">
                  <c:v>6.96</c:v>
                </c:pt>
              </c:numCache>
            </c:numRef>
          </c:val>
          <c:extLst>
            <c:ext xmlns:c16="http://schemas.microsoft.com/office/drawing/2014/chart" uri="{C3380CC4-5D6E-409C-BE32-E72D297353CC}">
              <c16:uniqueId val="{0000000B-2D92-4281-A4C1-DC17004EBD29}"/>
            </c:ext>
          </c:extLst>
        </c:ser>
        <c:ser>
          <c:idx val="12"/>
          <c:order val="12"/>
          <c:tx>
            <c:strRef>
              <c:f>'8.12'!$A$21</c:f>
              <c:strCache>
                <c:ptCount val="1"/>
                <c:pt idx="0">
                  <c:v>Ostatní plyny</c:v>
                </c:pt>
              </c:strCache>
            </c:strRef>
          </c:tx>
          <c:spPr>
            <a:pattFill prst="ltUpDiag">
              <a:fgClr>
                <a:srgbClr val="23315F"/>
              </a:fgClr>
              <a:bgClr>
                <a:sysClr val="window" lastClr="FFFFFF"/>
              </a:bgClr>
            </a:pattFill>
          </c:spPr>
          <c:invertIfNegative val="0"/>
          <c:val>
            <c:numRef>
              <c:f>'8.12'!$B$21:$M$21</c:f>
              <c:numCache>
                <c:formatCode>#,##0.0</c:formatCode>
                <c:ptCount val="12"/>
                <c:pt idx="0">
                  <c:v>38.408540000000002</c:v>
                </c:pt>
                <c:pt idx="1">
                  <c:v>52.188670000000009</c:v>
                </c:pt>
                <c:pt idx="2">
                  <c:v>36.301690000000001</c:v>
                </c:pt>
                <c:pt idx="3">
                  <c:v>48.817679999999996</c:v>
                </c:pt>
                <c:pt idx="4">
                  <c:v>53.743409999999997</c:v>
                </c:pt>
                <c:pt idx="5">
                  <c:v>47.381599999999999</c:v>
                </c:pt>
                <c:pt idx="6">
                  <c:v>53.175620000000002</c:v>
                </c:pt>
                <c:pt idx="7">
                  <c:v>46.145650000000003</c:v>
                </c:pt>
                <c:pt idx="8">
                  <c:v>34.201120000000003</c:v>
                </c:pt>
                <c:pt idx="9">
                  <c:v>46.100820000000006</c:v>
                </c:pt>
                <c:pt idx="10">
                  <c:v>46.948650000000001</c:v>
                </c:pt>
                <c:pt idx="11">
                  <c:v>51.807102999999998</c:v>
                </c:pt>
              </c:numCache>
            </c:numRef>
          </c:val>
          <c:extLst>
            <c:ext xmlns:c16="http://schemas.microsoft.com/office/drawing/2014/chart" uri="{C3380CC4-5D6E-409C-BE32-E72D297353CC}">
              <c16:uniqueId val="{0000000C-2D92-4281-A4C1-DC17004EBD29}"/>
            </c:ext>
          </c:extLst>
        </c:ser>
        <c:ser>
          <c:idx val="13"/>
          <c:order val="13"/>
          <c:tx>
            <c:strRef>
              <c:f>'8.12'!$A$22</c:f>
              <c:strCache>
                <c:ptCount val="1"/>
                <c:pt idx="0">
                  <c:v>Ostatní</c:v>
                </c:pt>
              </c:strCache>
            </c:strRef>
          </c:tx>
          <c:spPr>
            <a:pattFill prst="ltUpDiag">
              <a:fgClr>
                <a:srgbClr val="E02C1F"/>
              </a:fgClr>
              <a:bgClr>
                <a:sysClr val="window" lastClr="FFFFFF"/>
              </a:bgClr>
            </a:pattFill>
          </c:spPr>
          <c:invertIfNegative val="0"/>
          <c:val>
            <c:numRef>
              <c:f>'8.12'!$B$22:$M$22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2D92-4281-A4C1-DC17004EBD29}"/>
            </c:ext>
          </c:extLst>
        </c:ser>
        <c:ser>
          <c:idx val="14"/>
          <c:order val="14"/>
          <c:tx>
            <c:strRef>
              <c:f>'8.12'!$A$23</c:f>
              <c:strCache>
                <c:ptCount val="1"/>
                <c:pt idx="0">
                  <c:v>Topné oleje</c:v>
                </c:pt>
              </c:strCache>
            </c:strRef>
          </c:tx>
          <c:spPr>
            <a:pattFill prst="ltUpDiag">
              <a:fgClr>
                <a:srgbClr val="5A6588"/>
              </a:fgClr>
              <a:bgClr>
                <a:sysClr val="window" lastClr="FFFFFF"/>
              </a:bgClr>
            </a:pattFill>
          </c:spPr>
          <c:invertIfNegative val="0"/>
          <c:val>
            <c:numRef>
              <c:f>'8.12'!$B$23:$M$23</c:f>
              <c:numCache>
                <c:formatCode>#,##0.0</c:formatCode>
                <c:ptCount val="12"/>
                <c:pt idx="0">
                  <c:v>3.6249919999999998</c:v>
                </c:pt>
                <c:pt idx="1">
                  <c:v>2.1552190000000002</c:v>
                </c:pt>
                <c:pt idx="2">
                  <c:v>2.2247549999999996</c:v>
                </c:pt>
                <c:pt idx="3">
                  <c:v>1.4272749999999998</c:v>
                </c:pt>
                <c:pt idx="4">
                  <c:v>1.1156919999999999</c:v>
                </c:pt>
                <c:pt idx="5">
                  <c:v>0.88241499999999995</c:v>
                </c:pt>
                <c:pt idx="6">
                  <c:v>3.5225389999999996</c:v>
                </c:pt>
                <c:pt idx="7">
                  <c:v>0.76661500000000005</c:v>
                </c:pt>
                <c:pt idx="8">
                  <c:v>1.2478509999999998</c:v>
                </c:pt>
                <c:pt idx="9">
                  <c:v>2.1246109999999998</c:v>
                </c:pt>
                <c:pt idx="10">
                  <c:v>2.3732259999999998</c:v>
                </c:pt>
                <c:pt idx="11">
                  <c:v>1.590743</c:v>
                </c:pt>
              </c:numCache>
            </c:numRef>
          </c:val>
          <c:extLst>
            <c:ext xmlns:c16="http://schemas.microsoft.com/office/drawing/2014/chart" uri="{C3380CC4-5D6E-409C-BE32-E72D297353CC}">
              <c16:uniqueId val="{0000000E-2D92-4281-A4C1-DC17004EBD29}"/>
            </c:ext>
          </c:extLst>
        </c:ser>
        <c:ser>
          <c:idx val="15"/>
          <c:order val="15"/>
          <c:tx>
            <c:strRef>
              <c:f>'8.12'!$A$24</c:f>
              <c:strCache>
                <c:ptCount val="1"/>
                <c:pt idx="0">
                  <c:v>Zemní plyn</c:v>
                </c:pt>
              </c:strCache>
            </c:strRef>
          </c:tx>
          <c:spPr>
            <a:pattFill prst="ltUpDiag">
              <a:fgClr>
                <a:srgbClr val="E86158"/>
              </a:fgClr>
              <a:bgClr>
                <a:sysClr val="window" lastClr="FFFFFF"/>
              </a:bgClr>
            </a:pattFill>
          </c:spPr>
          <c:invertIfNegative val="0"/>
          <c:val>
            <c:numRef>
              <c:f>'8.12'!$B$24:$M$24</c:f>
              <c:numCache>
                <c:formatCode>#,##0.0</c:formatCode>
                <c:ptCount val="12"/>
                <c:pt idx="0">
                  <c:v>534.7469339999999</c:v>
                </c:pt>
                <c:pt idx="1">
                  <c:v>390.49098199999997</c:v>
                </c:pt>
                <c:pt idx="2">
                  <c:v>407.75603699999988</c:v>
                </c:pt>
                <c:pt idx="3">
                  <c:v>276.03996199999995</c:v>
                </c:pt>
                <c:pt idx="4">
                  <c:v>295.41036699999989</c:v>
                </c:pt>
                <c:pt idx="5">
                  <c:v>249.12861999999993</c:v>
                </c:pt>
                <c:pt idx="6">
                  <c:v>250.44068000000001</c:v>
                </c:pt>
                <c:pt idx="7">
                  <c:v>264.889208</c:v>
                </c:pt>
                <c:pt idx="8">
                  <c:v>268.02116699999993</c:v>
                </c:pt>
                <c:pt idx="9">
                  <c:v>371.87346599999995</c:v>
                </c:pt>
                <c:pt idx="10">
                  <c:v>446.04520000000008</c:v>
                </c:pt>
                <c:pt idx="11">
                  <c:v>447.90914499999997</c:v>
                </c:pt>
              </c:numCache>
            </c:numRef>
          </c:val>
          <c:extLst>
            <c:ext xmlns:c16="http://schemas.microsoft.com/office/drawing/2014/chart" uri="{C3380CC4-5D6E-409C-BE32-E72D297353CC}">
              <c16:uniqueId val="{0000000F-2D92-4281-A4C1-DC17004EBD29}"/>
            </c:ext>
          </c:extLst>
        </c:ser>
        <c:dLbls>
          <c:showLegendKey val="0"/>
          <c:showVal val="0"/>
          <c:showCatName val="0"/>
          <c:showSerName val="0"/>
          <c:showPercent val="0"/>
          <c:showBubbleSize val="0"/>
        </c:dLbls>
        <c:gapWidth val="50"/>
        <c:overlap val="100"/>
        <c:axId val="289913088"/>
        <c:axId val="289914880"/>
      </c:barChart>
      <c:catAx>
        <c:axId val="289913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914880"/>
        <c:crosses val="autoZero"/>
        <c:auto val="1"/>
        <c:lblAlgn val="ctr"/>
        <c:lblOffset val="100"/>
        <c:noMultiLvlLbl val="0"/>
      </c:catAx>
      <c:valAx>
        <c:axId val="289914880"/>
        <c:scaling>
          <c:orientation val="minMax"/>
          <c:max val="28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913088"/>
        <c:crosses val="autoZero"/>
        <c:crossBetween val="between"/>
        <c:majorUnit val="4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383C-448A-A657-8685270857EA}"/>
              </c:ext>
            </c:extLst>
          </c:dPt>
          <c:dPt>
            <c:idx val="1"/>
            <c:bubble3D val="0"/>
            <c:spPr>
              <a:solidFill>
                <a:schemeClr val="accent2"/>
              </a:solidFill>
            </c:spPr>
            <c:extLst>
              <c:ext xmlns:c16="http://schemas.microsoft.com/office/drawing/2014/chart" uri="{C3380CC4-5D6E-409C-BE32-E72D297353CC}">
                <c16:uniqueId val="{00000003-383C-448A-A657-8685270857EA}"/>
              </c:ext>
            </c:extLst>
          </c:dPt>
          <c:dPt>
            <c:idx val="2"/>
            <c:bubble3D val="0"/>
            <c:spPr>
              <a:solidFill>
                <a:schemeClr val="accent3"/>
              </a:solidFill>
            </c:spPr>
            <c:extLst>
              <c:ext xmlns:c16="http://schemas.microsoft.com/office/drawing/2014/chart" uri="{C3380CC4-5D6E-409C-BE32-E72D297353CC}">
                <c16:uniqueId val="{00000005-383C-448A-A657-8685270857EA}"/>
              </c:ext>
            </c:extLst>
          </c:dPt>
          <c:dPt>
            <c:idx val="3"/>
            <c:bubble3D val="0"/>
            <c:spPr>
              <a:solidFill>
                <a:schemeClr val="accent4"/>
              </a:solidFill>
            </c:spPr>
            <c:extLst>
              <c:ext xmlns:c16="http://schemas.microsoft.com/office/drawing/2014/chart" uri="{C3380CC4-5D6E-409C-BE32-E72D297353CC}">
                <c16:uniqueId val="{00000007-383C-448A-A657-8685270857EA}"/>
              </c:ext>
            </c:extLst>
          </c:dPt>
          <c:dPt>
            <c:idx val="4"/>
            <c:bubble3D val="0"/>
            <c:spPr>
              <a:solidFill>
                <a:schemeClr val="accent5"/>
              </a:solidFill>
            </c:spPr>
            <c:extLst>
              <c:ext xmlns:c16="http://schemas.microsoft.com/office/drawing/2014/chart" uri="{C3380CC4-5D6E-409C-BE32-E72D297353CC}">
                <c16:uniqueId val="{00000009-383C-448A-A657-8685270857EA}"/>
              </c:ext>
            </c:extLst>
          </c:dPt>
          <c:dPt>
            <c:idx val="5"/>
            <c:bubble3D val="0"/>
            <c:spPr>
              <a:solidFill>
                <a:schemeClr val="accent6"/>
              </a:solidFill>
            </c:spPr>
            <c:extLst>
              <c:ext xmlns:c16="http://schemas.microsoft.com/office/drawing/2014/chart" uri="{C3380CC4-5D6E-409C-BE32-E72D297353CC}">
                <c16:uniqueId val="{0000000B-383C-448A-A657-8685270857EA}"/>
              </c:ext>
            </c:extLst>
          </c:dPt>
          <c:dPt>
            <c:idx val="6"/>
            <c:bubble3D val="0"/>
            <c:spPr>
              <a:solidFill>
                <a:srgbClr val="F0948F"/>
              </a:solidFill>
            </c:spPr>
            <c:extLst>
              <c:ext xmlns:c16="http://schemas.microsoft.com/office/drawing/2014/chart" uri="{C3380CC4-5D6E-409C-BE32-E72D297353CC}">
                <c16:uniqueId val="{0000000D-383C-448A-A657-8685270857EA}"/>
              </c:ext>
            </c:extLst>
          </c:dPt>
          <c:dPt>
            <c:idx val="7"/>
            <c:bubble3D val="0"/>
            <c:spPr>
              <a:solidFill>
                <a:srgbClr val="F7C9C7"/>
              </a:solidFill>
            </c:spPr>
            <c:extLst>
              <c:ext xmlns:c16="http://schemas.microsoft.com/office/drawing/2014/chart" uri="{C3380CC4-5D6E-409C-BE32-E72D297353CC}">
                <c16:uniqueId val="{0000000F-383C-448A-A657-8685270857E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383C-448A-A657-8685270857EA}"/>
            </c:ext>
          </c:extLst>
        </c:ser>
        <c:ser>
          <c:idx val="2"/>
          <c:order val="1"/>
          <c:dPt>
            <c:idx val="0"/>
            <c:bubble3D val="0"/>
            <c:spPr>
              <a:solidFill>
                <a:schemeClr val="accent1"/>
              </a:solidFill>
            </c:spPr>
            <c:extLst>
              <c:ext xmlns:c16="http://schemas.microsoft.com/office/drawing/2014/chart" uri="{C3380CC4-5D6E-409C-BE32-E72D297353CC}">
                <c16:uniqueId val="{00000012-383C-448A-A657-8685270857EA}"/>
              </c:ext>
            </c:extLst>
          </c:dPt>
          <c:dPt>
            <c:idx val="1"/>
            <c:bubble3D val="0"/>
            <c:spPr>
              <a:solidFill>
                <a:schemeClr val="accent2"/>
              </a:solidFill>
            </c:spPr>
            <c:extLst>
              <c:ext xmlns:c16="http://schemas.microsoft.com/office/drawing/2014/chart" uri="{C3380CC4-5D6E-409C-BE32-E72D297353CC}">
                <c16:uniqueId val="{00000014-383C-448A-A657-8685270857EA}"/>
              </c:ext>
            </c:extLst>
          </c:dPt>
          <c:dPt>
            <c:idx val="2"/>
            <c:bubble3D val="0"/>
            <c:spPr>
              <a:solidFill>
                <a:schemeClr val="accent3"/>
              </a:solidFill>
            </c:spPr>
            <c:extLst>
              <c:ext xmlns:c16="http://schemas.microsoft.com/office/drawing/2014/chart" uri="{C3380CC4-5D6E-409C-BE32-E72D297353CC}">
                <c16:uniqueId val="{00000016-383C-448A-A657-8685270857EA}"/>
              </c:ext>
            </c:extLst>
          </c:dPt>
          <c:dPt>
            <c:idx val="3"/>
            <c:bubble3D val="0"/>
            <c:spPr>
              <a:solidFill>
                <a:schemeClr val="accent4"/>
              </a:solidFill>
            </c:spPr>
            <c:extLst>
              <c:ext xmlns:c16="http://schemas.microsoft.com/office/drawing/2014/chart" uri="{C3380CC4-5D6E-409C-BE32-E72D297353CC}">
                <c16:uniqueId val="{00000018-383C-448A-A657-8685270857EA}"/>
              </c:ext>
            </c:extLst>
          </c:dPt>
          <c:dPt>
            <c:idx val="4"/>
            <c:bubble3D val="0"/>
            <c:spPr>
              <a:solidFill>
                <a:schemeClr val="accent5"/>
              </a:solidFill>
            </c:spPr>
            <c:extLst>
              <c:ext xmlns:c16="http://schemas.microsoft.com/office/drawing/2014/chart" uri="{C3380CC4-5D6E-409C-BE32-E72D297353CC}">
                <c16:uniqueId val="{0000001A-383C-448A-A657-8685270857EA}"/>
              </c:ext>
            </c:extLst>
          </c:dPt>
          <c:dPt>
            <c:idx val="5"/>
            <c:bubble3D val="0"/>
            <c:spPr>
              <a:solidFill>
                <a:schemeClr val="accent6"/>
              </a:solidFill>
            </c:spPr>
            <c:extLst>
              <c:ext xmlns:c16="http://schemas.microsoft.com/office/drawing/2014/chart" uri="{C3380CC4-5D6E-409C-BE32-E72D297353CC}">
                <c16:uniqueId val="{0000001C-383C-448A-A657-8685270857EA}"/>
              </c:ext>
            </c:extLst>
          </c:dPt>
          <c:dPt>
            <c:idx val="6"/>
            <c:bubble3D val="0"/>
            <c:spPr>
              <a:solidFill>
                <a:srgbClr val="F0948F"/>
              </a:solidFill>
            </c:spPr>
            <c:extLst>
              <c:ext xmlns:c16="http://schemas.microsoft.com/office/drawing/2014/chart" uri="{C3380CC4-5D6E-409C-BE32-E72D297353CC}">
                <c16:uniqueId val="{0000001E-383C-448A-A657-8685270857EA}"/>
              </c:ext>
            </c:extLst>
          </c:dPt>
          <c:dPt>
            <c:idx val="7"/>
            <c:bubble3D val="0"/>
            <c:spPr>
              <a:solidFill>
                <a:srgbClr val="F7C9C7"/>
              </a:solidFill>
            </c:spPr>
            <c:extLst>
              <c:ext xmlns:c16="http://schemas.microsoft.com/office/drawing/2014/chart" uri="{C3380CC4-5D6E-409C-BE32-E72D297353CC}">
                <c16:uniqueId val="{00000020-383C-448A-A657-8685270857EA}"/>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383C-448A-A657-8685270857E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spPr>
            <a:solidFill>
              <a:schemeClr val="tx2"/>
            </a:solidFill>
          </c:spPr>
          <c:invertIfNegative val="0"/>
          <c:cat>
            <c:numRef>
              <c:f>'5.2'!$P$6</c:f>
              <c:numCache>
                <c:formatCode>General</c:formatCode>
                <c:ptCount val="1"/>
              </c:numCache>
            </c:numRef>
          </c:cat>
          <c:val>
            <c:numRef>
              <c:f>'5.2'!$P$7</c:f>
              <c:numCache>
                <c:formatCode>#,##0.0</c:formatCode>
                <c:ptCount val="1"/>
              </c:numCache>
            </c:numRef>
          </c:val>
          <c:extLst>
            <c:ext xmlns:c16="http://schemas.microsoft.com/office/drawing/2014/chart" uri="{C3380CC4-5D6E-409C-BE32-E72D297353CC}">
              <c16:uniqueId val="{00000000-C881-4992-8822-015BC78A9487}"/>
            </c:ext>
          </c:extLst>
        </c:ser>
        <c:ser>
          <c:idx val="1"/>
          <c:order val="1"/>
          <c:tx>
            <c:strRef>
              <c:f>'5.2'!$O$8</c:f>
              <c:strCache>
                <c:ptCount val="1"/>
              </c:strCache>
            </c:strRef>
          </c:tx>
          <c:spPr>
            <a:solidFill>
              <a:schemeClr val="accent2"/>
            </a:solidFill>
          </c:spPr>
          <c:invertIfNegative val="0"/>
          <c:cat>
            <c:numRef>
              <c:f>'5.2'!$P$6</c:f>
              <c:numCache>
                <c:formatCode>General</c:formatCode>
                <c:ptCount val="1"/>
              </c:numCache>
            </c:numRef>
          </c:cat>
          <c:val>
            <c:numRef>
              <c:f>'5.2'!$P$8</c:f>
              <c:numCache>
                <c:formatCode>#,##0.0</c:formatCode>
                <c:ptCount val="1"/>
              </c:numCache>
            </c:numRef>
          </c:val>
          <c:extLst>
            <c:ext xmlns:c16="http://schemas.microsoft.com/office/drawing/2014/chart" uri="{C3380CC4-5D6E-409C-BE32-E72D297353CC}">
              <c16:uniqueId val="{00000001-C881-4992-8822-015BC78A9487}"/>
            </c:ext>
          </c:extLst>
        </c:ser>
        <c:ser>
          <c:idx val="2"/>
          <c:order val="2"/>
          <c:tx>
            <c:strRef>
              <c:f>'5.2'!$O$9</c:f>
              <c:strCache>
                <c:ptCount val="1"/>
              </c:strCache>
            </c:strRef>
          </c:tx>
          <c:spPr>
            <a:solidFill>
              <a:schemeClr val="accent3"/>
            </a:solidFill>
          </c:spPr>
          <c:invertIfNegative val="0"/>
          <c:cat>
            <c:numRef>
              <c:f>'5.2'!$P$6</c:f>
              <c:numCache>
                <c:formatCode>General</c:formatCode>
                <c:ptCount val="1"/>
              </c:numCache>
            </c:numRef>
          </c:cat>
          <c:val>
            <c:numRef>
              <c:f>'5.2'!$P$9</c:f>
              <c:numCache>
                <c:formatCode>#,##0.0</c:formatCode>
                <c:ptCount val="1"/>
              </c:numCache>
            </c:numRef>
          </c:val>
          <c:extLst>
            <c:ext xmlns:c16="http://schemas.microsoft.com/office/drawing/2014/chart" uri="{C3380CC4-5D6E-409C-BE32-E72D297353CC}">
              <c16:uniqueId val="{00000002-C881-4992-8822-015BC78A9487}"/>
            </c:ext>
          </c:extLst>
        </c:ser>
        <c:ser>
          <c:idx val="3"/>
          <c:order val="3"/>
          <c:tx>
            <c:strRef>
              <c:f>'5.2'!$O$10</c:f>
              <c:strCache>
                <c:ptCount val="1"/>
              </c:strCache>
            </c:strRef>
          </c:tx>
          <c:spPr>
            <a:solidFill>
              <a:schemeClr val="accent4"/>
            </a:solidFill>
          </c:spPr>
          <c:invertIfNegative val="0"/>
          <c:cat>
            <c:numRef>
              <c:f>'5.2'!$P$6</c:f>
              <c:numCache>
                <c:formatCode>General</c:formatCode>
                <c:ptCount val="1"/>
              </c:numCache>
            </c:numRef>
          </c:cat>
          <c:val>
            <c:numRef>
              <c:f>'5.2'!$P$10</c:f>
              <c:numCache>
                <c:formatCode>#,##0.0</c:formatCode>
                <c:ptCount val="1"/>
              </c:numCache>
            </c:numRef>
          </c:val>
          <c:extLst>
            <c:ext xmlns:c16="http://schemas.microsoft.com/office/drawing/2014/chart" uri="{C3380CC4-5D6E-409C-BE32-E72D297353CC}">
              <c16:uniqueId val="{00000003-C881-4992-8822-015BC78A9487}"/>
            </c:ext>
          </c:extLst>
        </c:ser>
        <c:ser>
          <c:idx val="4"/>
          <c:order val="4"/>
          <c:tx>
            <c:strRef>
              <c:f>'5.2'!$O$11</c:f>
              <c:strCache>
                <c:ptCount val="1"/>
              </c:strCache>
            </c:strRef>
          </c:tx>
          <c:spPr>
            <a:solidFill>
              <a:schemeClr val="accent5"/>
            </a:solidFill>
          </c:spPr>
          <c:invertIfNegative val="0"/>
          <c:cat>
            <c:numRef>
              <c:f>'5.2'!$P$6</c:f>
              <c:numCache>
                <c:formatCode>General</c:formatCode>
                <c:ptCount val="1"/>
              </c:numCache>
            </c:numRef>
          </c:cat>
          <c:val>
            <c:numRef>
              <c:f>'5.2'!$P$11</c:f>
              <c:numCache>
                <c:formatCode>#,##0.0</c:formatCode>
                <c:ptCount val="1"/>
              </c:numCache>
            </c:numRef>
          </c:val>
          <c:extLst>
            <c:ext xmlns:c16="http://schemas.microsoft.com/office/drawing/2014/chart" uri="{C3380CC4-5D6E-409C-BE32-E72D297353CC}">
              <c16:uniqueId val="{00000004-C881-4992-8822-015BC78A9487}"/>
            </c:ext>
          </c:extLst>
        </c:ser>
        <c:ser>
          <c:idx val="5"/>
          <c:order val="5"/>
          <c:tx>
            <c:strRef>
              <c:f>'5.2'!$O$12</c:f>
              <c:strCache>
                <c:ptCount val="1"/>
              </c:strCache>
            </c:strRef>
          </c:tx>
          <c:spPr>
            <a:solidFill>
              <a:schemeClr val="accent6"/>
            </a:solidFill>
          </c:spPr>
          <c:invertIfNegative val="0"/>
          <c:cat>
            <c:numRef>
              <c:f>'5.2'!$P$6</c:f>
              <c:numCache>
                <c:formatCode>General</c:formatCode>
                <c:ptCount val="1"/>
              </c:numCache>
            </c:numRef>
          </c:cat>
          <c:val>
            <c:numRef>
              <c:f>'5.2'!$P$12</c:f>
              <c:numCache>
                <c:formatCode>#,##0.0</c:formatCode>
                <c:ptCount val="1"/>
              </c:numCache>
            </c:numRef>
          </c:val>
          <c:extLst>
            <c:ext xmlns:c16="http://schemas.microsoft.com/office/drawing/2014/chart" uri="{C3380CC4-5D6E-409C-BE32-E72D297353CC}">
              <c16:uniqueId val="{00000005-C881-4992-8822-015BC78A9487}"/>
            </c:ext>
          </c:extLst>
        </c:ser>
        <c:ser>
          <c:idx val="6"/>
          <c:order val="6"/>
          <c:tx>
            <c:strRef>
              <c:f>'5.2'!$O$13</c:f>
              <c:strCache>
                <c:ptCount val="1"/>
              </c:strCache>
            </c:strRef>
          </c:tx>
          <c:spPr>
            <a:solidFill>
              <a:srgbClr val="F0948F"/>
            </a:solidFill>
          </c:spPr>
          <c:invertIfNegative val="0"/>
          <c:cat>
            <c:numRef>
              <c:f>'5.2'!$P$6</c:f>
              <c:numCache>
                <c:formatCode>General</c:formatCode>
                <c:ptCount val="1"/>
              </c:numCache>
            </c:numRef>
          </c:cat>
          <c:val>
            <c:numRef>
              <c:f>'5.2'!$P$13</c:f>
              <c:numCache>
                <c:formatCode>#,##0.0</c:formatCode>
                <c:ptCount val="1"/>
              </c:numCache>
            </c:numRef>
          </c:val>
          <c:extLst>
            <c:ext xmlns:c16="http://schemas.microsoft.com/office/drawing/2014/chart" uri="{C3380CC4-5D6E-409C-BE32-E72D297353CC}">
              <c16:uniqueId val="{00000006-C881-4992-8822-015BC78A9487}"/>
            </c:ext>
          </c:extLst>
        </c:ser>
        <c:ser>
          <c:idx val="7"/>
          <c:order val="7"/>
          <c:tx>
            <c:strRef>
              <c:f>'5.2'!$O$14</c:f>
              <c:strCache>
                <c:ptCount val="1"/>
              </c:strCache>
            </c:strRef>
          </c:tx>
          <c:spPr>
            <a:solidFill>
              <a:srgbClr val="F7C9C7"/>
            </a:solidFill>
          </c:spPr>
          <c:invertIfNegative val="0"/>
          <c:cat>
            <c:numRef>
              <c:f>'5.2'!$P$6</c:f>
              <c:numCache>
                <c:formatCode>General</c:formatCode>
                <c:ptCount val="1"/>
              </c:numCache>
            </c:numRef>
          </c:cat>
          <c:val>
            <c:numRef>
              <c:f>'5.2'!$P$14</c:f>
              <c:numCache>
                <c:formatCode>#,##0.0</c:formatCode>
                <c:ptCount val="1"/>
              </c:numCache>
            </c:numRef>
          </c:val>
          <c:extLst>
            <c:ext xmlns:c16="http://schemas.microsoft.com/office/drawing/2014/chart" uri="{C3380CC4-5D6E-409C-BE32-E72D297353CC}">
              <c16:uniqueId val="{00000007-C881-4992-8822-015BC78A9487}"/>
            </c:ext>
          </c:extLst>
        </c:ser>
        <c:ser>
          <c:idx val="8"/>
          <c:order val="8"/>
          <c:tx>
            <c:strRef>
              <c:f>'5.2'!$O$15</c:f>
              <c:strCache>
                <c:ptCount val="1"/>
              </c:strCache>
            </c:strRef>
          </c:tx>
          <c:spPr>
            <a:solidFill>
              <a:schemeClr val="tx1"/>
            </a:solidFill>
          </c:spPr>
          <c:invertIfNegative val="0"/>
          <c:cat>
            <c:numRef>
              <c:f>'5.2'!$P$6</c:f>
              <c:numCache>
                <c:formatCode>General</c:formatCode>
                <c:ptCount val="1"/>
              </c:numCache>
            </c:numRef>
          </c:cat>
          <c:val>
            <c:numRef>
              <c:f>'5.2'!$P$15</c:f>
              <c:numCache>
                <c:formatCode>#,##0.0</c:formatCode>
                <c:ptCount val="1"/>
              </c:numCache>
            </c:numRef>
          </c:val>
          <c:extLst>
            <c:ext xmlns:c16="http://schemas.microsoft.com/office/drawing/2014/chart" uri="{C3380CC4-5D6E-409C-BE32-E72D297353CC}">
              <c16:uniqueId val="{00000008-C881-4992-8822-015BC78A9487}"/>
            </c:ext>
          </c:extLst>
        </c:ser>
        <c:ser>
          <c:idx val="9"/>
          <c:order val="9"/>
          <c:tx>
            <c:strRef>
              <c:f>'5.2'!$O$16</c:f>
              <c:strCache>
                <c:ptCount val="1"/>
              </c:strCache>
            </c:strRef>
          </c:tx>
          <c:spPr>
            <a:solidFill>
              <a:srgbClr val="646363"/>
            </a:solidFill>
          </c:spPr>
          <c:invertIfNegative val="0"/>
          <c:cat>
            <c:numRef>
              <c:f>'5.2'!$P$6</c:f>
              <c:numCache>
                <c:formatCode>General</c:formatCode>
                <c:ptCount val="1"/>
              </c:numCache>
            </c:numRef>
          </c:cat>
          <c:val>
            <c:numRef>
              <c:f>'5.2'!$P$16</c:f>
              <c:numCache>
                <c:formatCode>#,##0.0</c:formatCode>
                <c:ptCount val="1"/>
              </c:numCache>
            </c:numRef>
          </c:val>
          <c:extLst>
            <c:ext xmlns:c16="http://schemas.microsoft.com/office/drawing/2014/chart" uri="{C3380CC4-5D6E-409C-BE32-E72D297353CC}">
              <c16:uniqueId val="{00000009-C881-4992-8822-015BC78A9487}"/>
            </c:ext>
          </c:extLst>
        </c:ser>
        <c:ser>
          <c:idx val="10"/>
          <c:order val="10"/>
          <c:tx>
            <c:strRef>
              <c:f>'5.2'!$O$17</c:f>
              <c:strCache>
                <c:ptCount val="1"/>
              </c:strCache>
            </c:strRef>
          </c:tx>
          <c:spPr>
            <a:solidFill>
              <a:srgbClr val="9D9D9C"/>
            </a:solidFill>
          </c:spPr>
          <c:invertIfNegative val="0"/>
          <c:cat>
            <c:numRef>
              <c:f>'5.2'!$P$6</c:f>
              <c:numCache>
                <c:formatCode>General</c:formatCode>
                <c:ptCount val="1"/>
              </c:numCache>
            </c:numRef>
          </c:cat>
          <c:val>
            <c:numRef>
              <c:f>'5.2'!$P$17</c:f>
              <c:numCache>
                <c:formatCode>#,##0.0</c:formatCode>
                <c:ptCount val="1"/>
              </c:numCache>
            </c:numRef>
          </c:val>
          <c:extLst>
            <c:ext xmlns:c16="http://schemas.microsoft.com/office/drawing/2014/chart" uri="{C3380CC4-5D6E-409C-BE32-E72D297353CC}">
              <c16:uniqueId val="{0000000A-C881-4992-8822-015BC78A9487}"/>
            </c:ext>
          </c:extLst>
        </c:ser>
        <c:ser>
          <c:idx val="11"/>
          <c:order val="11"/>
          <c:tx>
            <c:strRef>
              <c:f>'5.2'!$O$18</c:f>
              <c:strCache>
                <c:ptCount val="1"/>
              </c:strCache>
            </c:strRef>
          </c:tx>
          <c:spPr>
            <a:solidFill>
              <a:srgbClr val="D0D0D0"/>
            </a:solidFill>
          </c:spPr>
          <c:invertIfNegative val="0"/>
          <c:cat>
            <c:numRef>
              <c:f>'5.2'!$P$6</c:f>
              <c:numCache>
                <c:formatCode>General</c:formatCode>
                <c:ptCount val="1"/>
              </c:numCache>
            </c:numRef>
          </c:cat>
          <c:val>
            <c:numRef>
              <c:f>'5.2'!$P$18</c:f>
              <c:numCache>
                <c:formatCode>#,##0.0</c:formatCode>
                <c:ptCount val="1"/>
              </c:numCache>
            </c:numRef>
          </c:val>
          <c:extLst>
            <c:ext xmlns:c16="http://schemas.microsoft.com/office/drawing/2014/chart" uri="{C3380CC4-5D6E-409C-BE32-E72D297353CC}">
              <c16:uniqueId val="{0000000B-C881-4992-8822-015BC78A9487}"/>
            </c:ext>
          </c:extLst>
        </c:ser>
        <c:ser>
          <c:idx val="12"/>
          <c:order val="12"/>
          <c:tx>
            <c:strRef>
              <c:f>'5.2'!$O$19</c:f>
              <c:strCache>
                <c:ptCount val="1"/>
              </c:strCache>
            </c:strRef>
          </c:tx>
          <c:spPr>
            <a:pattFill prst="ltUpDiag">
              <a:fgClr>
                <a:schemeClr val="tx2"/>
              </a:fgClr>
              <a:bgClr>
                <a:schemeClr val="bg1"/>
              </a:bgClr>
            </a:pattFill>
          </c:spPr>
          <c:invertIfNegative val="0"/>
          <c:cat>
            <c:numRef>
              <c:f>'5.2'!$P$6</c:f>
              <c:numCache>
                <c:formatCode>General</c:formatCode>
                <c:ptCount val="1"/>
              </c:numCache>
            </c:numRef>
          </c:cat>
          <c:val>
            <c:numRef>
              <c:f>'5.2'!$P$19</c:f>
              <c:numCache>
                <c:formatCode>#,##0.0</c:formatCode>
                <c:ptCount val="1"/>
              </c:numCache>
            </c:numRef>
          </c:val>
          <c:extLst>
            <c:ext xmlns:c16="http://schemas.microsoft.com/office/drawing/2014/chart" uri="{C3380CC4-5D6E-409C-BE32-E72D297353CC}">
              <c16:uniqueId val="{0000000C-C881-4992-8822-015BC78A9487}"/>
            </c:ext>
          </c:extLst>
        </c:ser>
        <c:ser>
          <c:idx val="13"/>
          <c:order val="13"/>
          <c:tx>
            <c:strRef>
              <c:f>'5.2'!$O$20</c:f>
              <c:strCache>
                <c:ptCount val="1"/>
              </c:strCache>
            </c:strRef>
          </c:tx>
          <c:spPr>
            <a:pattFill prst="ltUpDiag">
              <a:fgClr>
                <a:schemeClr val="accent5"/>
              </a:fgClr>
              <a:bgClr>
                <a:schemeClr val="bg1"/>
              </a:bgClr>
            </a:pattFill>
          </c:spPr>
          <c:invertIfNegative val="0"/>
          <c:cat>
            <c:numRef>
              <c:f>'5.2'!$P$6</c:f>
              <c:numCache>
                <c:formatCode>General</c:formatCode>
                <c:ptCount val="1"/>
              </c:numCache>
            </c:numRef>
          </c:cat>
          <c:val>
            <c:numRef>
              <c:f>'5.2'!$P$20</c:f>
              <c:numCache>
                <c:formatCode>#,##0.0</c:formatCode>
                <c:ptCount val="1"/>
              </c:numCache>
            </c:numRef>
          </c:val>
          <c:extLst>
            <c:ext xmlns:c16="http://schemas.microsoft.com/office/drawing/2014/chart" uri="{C3380CC4-5D6E-409C-BE32-E72D297353CC}">
              <c16:uniqueId val="{0000000D-C881-4992-8822-015BC78A9487}"/>
            </c:ext>
          </c:extLst>
        </c:ser>
        <c:dLbls>
          <c:showLegendKey val="0"/>
          <c:showVal val="0"/>
          <c:showCatName val="0"/>
          <c:showSerName val="0"/>
          <c:showPercent val="0"/>
          <c:showBubbleSize val="0"/>
        </c:dLbls>
        <c:gapWidth val="150"/>
        <c:axId val="226242560"/>
        <c:axId val="226244096"/>
      </c:barChart>
      <c:catAx>
        <c:axId val="226242560"/>
        <c:scaling>
          <c:orientation val="minMax"/>
        </c:scaling>
        <c:delete val="1"/>
        <c:axPos val="b"/>
        <c:numFmt formatCode="General" sourceLinked="1"/>
        <c:majorTickMark val="out"/>
        <c:minorTickMark val="none"/>
        <c:tickLblPos val="nextTo"/>
        <c:crossAx val="226244096"/>
        <c:crosses val="autoZero"/>
        <c:auto val="1"/>
        <c:lblAlgn val="ctr"/>
        <c:lblOffset val="100"/>
        <c:noMultiLvlLbl val="0"/>
      </c:catAx>
      <c:valAx>
        <c:axId val="226244096"/>
        <c:scaling>
          <c:orientation val="minMax"/>
        </c:scaling>
        <c:delete val="1"/>
        <c:axPos val="l"/>
        <c:numFmt formatCode="#,##0.0" sourceLinked="1"/>
        <c:majorTickMark val="out"/>
        <c:minorTickMark val="none"/>
        <c:tickLblPos val="nextTo"/>
        <c:crossAx val="226242560"/>
        <c:crosses val="autoZero"/>
        <c:crossBetween val="between"/>
      </c:valAx>
      <c:spPr>
        <a:noFill/>
      </c:spPr>
    </c:plotArea>
    <c:legend>
      <c:legendPos val="r"/>
      <c:layout>
        <c:manualLayout>
          <c:xMode val="edge"/>
          <c:yMode val="edge"/>
          <c:x val="0"/>
          <c:y val="0"/>
          <c:w val="1"/>
          <c:h val="0.97142857142857142"/>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2D71-470A-BD04-2EF80EA2F797}"/>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2D71-470A-BD04-2EF80EA2F797}"/>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2D71-470A-BD04-2EF80EA2F797}"/>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2D71-470A-BD04-2EF80EA2F797}"/>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2D71-470A-BD04-2EF80EA2F797}"/>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2D71-470A-BD04-2EF80EA2F797}"/>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2D71-470A-BD04-2EF80EA2F797}"/>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2D71-470A-BD04-2EF80EA2F797}"/>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2D71-470A-BD04-2EF80EA2F797}"/>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2D71-470A-BD04-2EF80EA2F797}"/>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2D71-470A-BD04-2EF80EA2F797}"/>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2D71-470A-BD04-2EF80EA2F797}"/>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2D71-470A-BD04-2EF80EA2F797}"/>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2D71-470A-BD04-2EF80EA2F797}"/>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2D71-470A-BD04-2EF80EA2F797}"/>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2D71-470A-BD04-2EF80EA2F797}"/>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74E-4"/>
          <c:y val="1.52075774448875E-2"/>
        </c:manualLayout>
      </c:layout>
      <c:overlay val="0"/>
    </c:title>
    <c:autoTitleDeleted val="0"/>
    <c:plotArea>
      <c:layout>
        <c:manualLayout>
          <c:layoutTarget val="inner"/>
          <c:xMode val="edge"/>
          <c:yMode val="edge"/>
          <c:x val="8.5881076928623928E-2"/>
          <c:y val="0.20983367491987057"/>
          <c:w val="0.56601702853467917"/>
          <c:h val="0.62171338735779413"/>
        </c:manualLayout>
      </c:layout>
      <c:barChart>
        <c:barDir val="col"/>
        <c:grouping val="stacked"/>
        <c:varyColors val="0"/>
        <c:ser>
          <c:idx val="0"/>
          <c:order val="0"/>
          <c:tx>
            <c:strRef>
              <c:f>'8.13'!$A$27</c:f>
              <c:strCache>
                <c:ptCount val="1"/>
                <c:pt idx="0">
                  <c:v>Průmysl</c:v>
                </c:pt>
              </c:strCache>
            </c:strRef>
          </c:tx>
          <c:invertIfNegative val="0"/>
          <c:val>
            <c:numRef>
              <c:f>'8.13'!$B$27:$M$27</c:f>
              <c:numCache>
                <c:formatCode>#,##0.0</c:formatCode>
                <c:ptCount val="12"/>
                <c:pt idx="0">
                  <c:v>398.05647700000003</c:v>
                </c:pt>
                <c:pt idx="1">
                  <c:v>322.58390100000003</c:v>
                </c:pt>
                <c:pt idx="2">
                  <c:v>322.89639699999992</c:v>
                </c:pt>
                <c:pt idx="3">
                  <c:v>289.83218199999993</c:v>
                </c:pt>
                <c:pt idx="4">
                  <c:v>294.35936299999997</c:v>
                </c:pt>
                <c:pt idx="5">
                  <c:v>266.71038599999997</c:v>
                </c:pt>
                <c:pt idx="6">
                  <c:v>237.47102300000003</c:v>
                </c:pt>
                <c:pt idx="7">
                  <c:v>239.063613</c:v>
                </c:pt>
                <c:pt idx="8">
                  <c:v>272.36753299999998</c:v>
                </c:pt>
                <c:pt idx="9">
                  <c:v>249.22400400000001</c:v>
                </c:pt>
                <c:pt idx="10">
                  <c:v>334.98626099999996</c:v>
                </c:pt>
                <c:pt idx="11">
                  <c:v>353.61479299999996</c:v>
                </c:pt>
              </c:numCache>
            </c:numRef>
          </c:val>
          <c:extLst>
            <c:ext xmlns:c16="http://schemas.microsoft.com/office/drawing/2014/chart" uri="{C3380CC4-5D6E-409C-BE32-E72D297353CC}">
              <c16:uniqueId val="{00000000-1CD6-4B2A-9094-E970C7D48315}"/>
            </c:ext>
          </c:extLst>
        </c:ser>
        <c:ser>
          <c:idx val="1"/>
          <c:order val="1"/>
          <c:tx>
            <c:strRef>
              <c:f>'8.13'!$A$28</c:f>
              <c:strCache>
                <c:ptCount val="1"/>
                <c:pt idx="0">
                  <c:v>Energetika</c:v>
                </c:pt>
              </c:strCache>
            </c:strRef>
          </c:tx>
          <c:invertIfNegative val="0"/>
          <c:val>
            <c:numRef>
              <c:f>'8.13'!$B$28:$M$28</c:f>
              <c:numCache>
                <c:formatCode>#,##0.0</c:formatCode>
                <c:ptCount val="12"/>
                <c:pt idx="0">
                  <c:v>70.823406000000006</c:v>
                </c:pt>
                <c:pt idx="1">
                  <c:v>62.667089999999995</c:v>
                </c:pt>
                <c:pt idx="2">
                  <c:v>48.329386</c:v>
                </c:pt>
                <c:pt idx="3">
                  <c:v>35.702402999999997</c:v>
                </c:pt>
                <c:pt idx="4">
                  <c:v>14.534032999999997</c:v>
                </c:pt>
                <c:pt idx="5">
                  <c:v>7.0623949999999995</c:v>
                </c:pt>
                <c:pt idx="6">
                  <c:v>6.5620829999999994</c:v>
                </c:pt>
                <c:pt idx="7">
                  <c:v>5.5271829999999991</c:v>
                </c:pt>
                <c:pt idx="8">
                  <c:v>8.8606310000000015</c:v>
                </c:pt>
                <c:pt idx="9">
                  <c:v>35.054727999999997</c:v>
                </c:pt>
                <c:pt idx="10">
                  <c:v>45.399577999999998</c:v>
                </c:pt>
                <c:pt idx="11">
                  <c:v>55.187181000000002</c:v>
                </c:pt>
              </c:numCache>
            </c:numRef>
          </c:val>
          <c:extLst>
            <c:ext xmlns:c16="http://schemas.microsoft.com/office/drawing/2014/chart" uri="{C3380CC4-5D6E-409C-BE32-E72D297353CC}">
              <c16:uniqueId val="{00000001-1CD6-4B2A-9094-E970C7D48315}"/>
            </c:ext>
          </c:extLst>
        </c:ser>
        <c:ser>
          <c:idx val="2"/>
          <c:order val="2"/>
          <c:tx>
            <c:strRef>
              <c:f>'8.13'!$A$29</c:f>
              <c:strCache>
                <c:ptCount val="1"/>
                <c:pt idx="0">
                  <c:v>Doprava</c:v>
                </c:pt>
              </c:strCache>
            </c:strRef>
          </c:tx>
          <c:invertIfNegative val="0"/>
          <c:val>
            <c:numRef>
              <c:f>'8.13'!$B$29:$M$29</c:f>
              <c:numCache>
                <c:formatCode>#,##0.0</c:formatCode>
                <c:ptCount val="12"/>
                <c:pt idx="0">
                  <c:v>24.562969999999996</c:v>
                </c:pt>
                <c:pt idx="1">
                  <c:v>16.98357</c:v>
                </c:pt>
                <c:pt idx="2">
                  <c:v>15.35961</c:v>
                </c:pt>
                <c:pt idx="3">
                  <c:v>11.702249999999999</c:v>
                </c:pt>
                <c:pt idx="4">
                  <c:v>2.8623900000000004</c:v>
                </c:pt>
                <c:pt idx="5">
                  <c:v>1.2364800000000002</c:v>
                </c:pt>
                <c:pt idx="6">
                  <c:v>1.28098</c:v>
                </c:pt>
                <c:pt idx="7">
                  <c:v>1.2155</c:v>
                </c:pt>
                <c:pt idx="8">
                  <c:v>1.98777</c:v>
                </c:pt>
                <c:pt idx="9">
                  <c:v>10.817050000000002</c:v>
                </c:pt>
                <c:pt idx="10">
                  <c:v>16.96069</c:v>
                </c:pt>
                <c:pt idx="11">
                  <c:v>22.45168</c:v>
                </c:pt>
              </c:numCache>
            </c:numRef>
          </c:val>
          <c:extLst>
            <c:ext xmlns:c16="http://schemas.microsoft.com/office/drawing/2014/chart" uri="{C3380CC4-5D6E-409C-BE32-E72D297353CC}">
              <c16:uniqueId val="{00000002-1CD6-4B2A-9094-E970C7D48315}"/>
            </c:ext>
          </c:extLst>
        </c:ser>
        <c:ser>
          <c:idx val="3"/>
          <c:order val="3"/>
          <c:tx>
            <c:strRef>
              <c:f>'8.13'!$A$30</c:f>
              <c:strCache>
                <c:ptCount val="1"/>
                <c:pt idx="0">
                  <c:v>Stavebnictví</c:v>
                </c:pt>
              </c:strCache>
            </c:strRef>
          </c:tx>
          <c:invertIfNegative val="0"/>
          <c:val>
            <c:numRef>
              <c:f>'8.13'!$B$30:$M$30</c:f>
              <c:numCache>
                <c:formatCode>#,##0.0</c:formatCode>
                <c:ptCount val="12"/>
                <c:pt idx="0">
                  <c:v>1.6154670000000002</c:v>
                </c:pt>
                <c:pt idx="1">
                  <c:v>1.2550919999999999</c:v>
                </c:pt>
                <c:pt idx="2">
                  <c:v>1.233385</c:v>
                </c:pt>
                <c:pt idx="3">
                  <c:v>0.61008800000000007</c:v>
                </c:pt>
                <c:pt idx="4">
                  <c:v>0.113568</c:v>
                </c:pt>
                <c:pt idx="5">
                  <c:v>1.3653999999999999E-2</c:v>
                </c:pt>
                <c:pt idx="6">
                  <c:v>1.8247999999999997E-2</c:v>
                </c:pt>
                <c:pt idx="7">
                  <c:v>1.3694E-2</c:v>
                </c:pt>
                <c:pt idx="8">
                  <c:v>0.12003399999999999</c:v>
                </c:pt>
                <c:pt idx="9">
                  <c:v>0.89573400000000003</c:v>
                </c:pt>
                <c:pt idx="10">
                  <c:v>1.301105</c:v>
                </c:pt>
                <c:pt idx="11">
                  <c:v>1.512297</c:v>
                </c:pt>
              </c:numCache>
            </c:numRef>
          </c:val>
          <c:extLst>
            <c:ext xmlns:c16="http://schemas.microsoft.com/office/drawing/2014/chart" uri="{C3380CC4-5D6E-409C-BE32-E72D297353CC}">
              <c16:uniqueId val="{00000003-1CD6-4B2A-9094-E970C7D48315}"/>
            </c:ext>
          </c:extLst>
        </c:ser>
        <c:ser>
          <c:idx val="4"/>
          <c:order val="4"/>
          <c:tx>
            <c:strRef>
              <c:f>'8.13'!$A$31</c:f>
              <c:strCache>
                <c:ptCount val="1"/>
                <c:pt idx="0">
                  <c:v>Zemědělství a lesnictví</c:v>
                </c:pt>
              </c:strCache>
            </c:strRef>
          </c:tx>
          <c:invertIfNegative val="0"/>
          <c:val>
            <c:numRef>
              <c:f>'8.13'!$B$31:$M$31</c:f>
              <c:numCache>
                <c:formatCode>#,##0.0</c:formatCode>
                <c:ptCount val="12"/>
                <c:pt idx="0">
                  <c:v>34.007989999999999</c:v>
                </c:pt>
                <c:pt idx="1">
                  <c:v>25.429140000000004</c:v>
                </c:pt>
                <c:pt idx="2">
                  <c:v>23.855539999999998</c:v>
                </c:pt>
                <c:pt idx="3">
                  <c:v>18.575330000000001</c:v>
                </c:pt>
                <c:pt idx="4">
                  <c:v>14.47293</c:v>
                </c:pt>
                <c:pt idx="5">
                  <c:v>8.6442399999999999</c:v>
                </c:pt>
                <c:pt idx="6">
                  <c:v>7.1841099999999996</c:v>
                </c:pt>
                <c:pt idx="7">
                  <c:v>4.6465399999999999</c:v>
                </c:pt>
                <c:pt idx="8">
                  <c:v>13.951630000000002</c:v>
                </c:pt>
                <c:pt idx="9">
                  <c:v>21.332060000000002</c:v>
                </c:pt>
                <c:pt idx="10">
                  <c:v>26.563350000000003</c:v>
                </c:pt>
                <c:pt idx="11">
                  <c:v>20.275620000000004</c:v>
                </c:pt>
              </c:numCache>
            </c:numRef>
          </c:val>
          <c:extLst>
            <c:ext xmlns:c16="http://schemas.microsoft.com/office/drawing/2014/chart" uri="{C3380CC4-5D6E-409C-BE32-E72D297353CC}">
              <c16:uniqueId val="{00000004-1CD6-4B2A-9094-E970C7D48315}"/>
            </c:ext>
          </c:extLst>
        </c:ser>
        <c:ser>
          <c:idx val="5"/>
          <c:order val="5"/>
          <c:tx>
            <c:strRef>
              <c:f>'8.13'!$A$32</c:f>
              <c:strCache>
                <c:ptCount val="1"/>
                <c:pt idx="0">
                  <c:v>Domácnosti</c:v>
                </c:pt>
              </c:strCache>
            </c:strRef>
          </c:tx>
          <c:spPr>
            <a:solidFill>
              <a:schemeClr val="accent6"/>
            </a:solidFill>
          </c:spPr>
          <c:invertIfNegative val="0"/>
          <c:val>
            <c:numRef>
              <c:f>'8.13'!$B$32:$M$32</c:f>
              <c:numCache>
                <c:formatCode>#,##0.0</c:formatCode>
                <c:ptCount val="12"/>
                <c:pt idx="0">
                  <c:v>608.87553700000001</c:v>
                </c:pt>
                <c:pt idx="1">
                  <c:v>421.78873199999998</c:v>
                </c:pt>
                <c:pt idx="2">
                  <c:v>384.294151</c:v>
                </c:pt>
                <c:pt idx="3">
                  <c:v>282.93833100000001</c:v>
                </c:pt>
                <c:pt idx="4">
                  <c:v>143.325973</c:v>
                </c:pt>
                <c:pt idx="5">
                  <c:v>100.695499</c:v>
                </c:pt>
                <c:pt idx="6">
                  <c:v>94.405145999999988</c:v>
                </c:pt>
                <c:pt idx="7">
                  <c:v>90.51718000000001</c:v>
                </c:pt>
                <c:pt idx="8">
                  <c:v>138.35104300000003</c:v>
                </c:pt>
                <c:pt idx="9">
                  <c:v>304.28949700000004</c:v>
                </c:pt>
                <c:pt idx="10">
                  <c:v>472.29807800000003</c:v>
                </c:pt>
                <c:pt idx="11">
                  <c:v>574.18248100000005</c:v>
                </c:pt>
              </c:numCache>
            </c:numRef>
          </c:val>
          <c:extLst>
            <c:ext xmlns:c16="http://schemas.microsoft.com/office/drawing/2014/chart" uri="{C3380CC4-5D6E-409C-BE32-E72D297353CC}">
              <c16:uniqueId val="{00000005-1CD6-4B2A-9094-E970C7D48315}"/>
            </c:ext>
          </c:extLst>
        </c:ser>
        <c:ser>
          <c:idx val="6"/>
          <c:order val="6"/>
          <c:tx>
            <c:strRef>
              <c:f>'8.13'!$A$33</c:f>
              <c:strCache>
                <c:ptCount val="1"/>
                <c:pt idx="0">
                  <c:v>Obchod, služby, školství, zdravotnictví</c:v>
                </c:pt>
              </c:strCache>
            </c:strRef>
          </c:tx>
          <c:spPr>
            <a:solidFill>
              <a:srgbClr val="F0948F"/>
            </a:solidFill>
          </c:spPr>
          <c:invertIfNegative val="0"/>
          <c:val>
            <c:numRef>
              <c:f>'8.13'!$B$33:$M$33</c:f>
              <c:numCache>
                <c:formatCode>#,##0.0</c:formatCode>
                <c:ptCount val="12"/>
                <c:pt idx="0">
                  <c:v>274.32603300000005</c:v>
                </c:pt>
                <c:pt idx="1">
                  <c:v>186.40610900000001</c:v>
                </c:pt>
                <c:pt idx="2">
                  <c:v>162.39239599999993</c:v>
                </c:pt>
                <c:pt idx="3">
                  <c:v>120.61550700000002</c:v>
                </c:pt>
                <c:pt idx="4">
                  <c:v>53.568979000000006</c:v>
                </c:pt>
                <c:pt idx="5">
                  <c:v>37.675315000000012</c:v>
                </c:pt>
                <c:pt idx="6">
                  <c:v>35.593069</c:v>
                </c:pt>
                <c:pt idx="7">
                  <c:v>33.276616999999995</c:v>
                </c:pt>
                <c:pt idx="8">
                  <c:v>47.598277000000003</c:v>
                </c:pt>
                <c:pt idx="9">
                  <c:v>128.57373200000001</c:v>
                </c:pt>
                <c:pt idx="10">
                  <c:v>207.27479099999999</c:v>
                </c:pt>
                <c:pt idx="11">
                  <c:v>243.86118700000003</c:v>
                </c:pt>
              </c:numCache>
            </c:numRef>
          </c:val>
          <c:extLst>
            <c:ext xmlns:c16="http://schemas.microsoft.com/office/drawing/2014/chart" uri="{C3380CC4-5D6E-409C-BE32-E72D297353CC}">
              <c16:uniqueId val="{00000006-1CD6-4B2A-9094-E970C7D48315}"/>
            </c:ext>
          </c:extLst>
        </c:ser>
        <c:ser>
          <c:idx val="7"/>
          <c:order val="7"/>
          <c:tx>
            <c:strRef>
              <c:f>'8.13'!$A$34</c:f>
              <c:strCache>
                <c:ptCount val="1"/>
                <c:pt idx="0">
                  <c:v>Ostatní</c:v>
                </c:pt>
              </c:strCache>
            </c:strRef>
          </c:tx>
          <c:spPr>
            <a:solidFill>
              <a:srgbClr val="F7C9C7"/>
            </a:solidFill>
          </c:spPr>
          <c:invertIfNegative val="0"/>
          <c:val>
            <c:numRef>
              <c:f>'8.13'!$B$34:$M$34</c:f>
              <c:numCache>
                <c:formatCode>#,##0.0</c:formatCode>
                <c:ptCount val="12"/>
                <c:pt idx="0">
                  <c:v>28.374957000000002</c:v>
                </c:pt>
                <c:pt idx="1">
                  <c:v>19.178163999999995</c:v>
                </c:pt>
                <c:pt idx="2">
                  <c:v>17.387564000000001</c:v>
                </c:pt>
                <c:pt idx="3">
                  <c:v>11.842473999999999</c:v>
                </c:pt>
                <c:pt idx="4">
                  <c:v>5.6952710000000009</c:v>
                </c:pt>
                <c:pt idx="5">
                  <c:v>3.6415289999999998</c:v>
                </c:pt>
                <c:pt idx="6">
                  <c:v>2.9653179999999999</c:v>
                </c:pt>
                <c:pt idx="7">
                  <c:v>3.100644</c:v>
                </c:pt>
                <c:pt idx="8">
                  <c:v>5.0368330000000006</c:v>
                </c:pt>
                <c:pt idx="9">
                  <c:v>13.855448000000001</c:v>
                </c:pt>
                <c:pt idx="10">
                  <c:v>20.705210999999998</c:v>
                </c:pt>
                <c:pt idx="11">
                  <c:v>24.781824</c:v>
                </c:pt>
              </c:numCache>
            </c:numRef>
          </c:val>
          <c:extLst>
            <c:ext xmlns:c16="http://schemas.microsoft.com/office/drawing/2014/chart" uri="{C3380CC4-5D6E-409C-BE32-E72D297353CC}">
              <c16:uniqueId val="{00000007-1CD6-4B2A-9094-E970C7D48315}"/>
            </c:ext>
          </c:extLst>
        </c:ser>
        <c:dLbls>
          <c:showLegendKey val="0"/>
          <c:showVal val="0"/>
          <c:showCatName val="0"/>
          <c:showSerName val="0"/>
          <c:showPercent val="0"/>
          <c:showBubbleSize val="0"/>
        </c:dLbls>
        <c:gapWidth val="50"/>
        <c:overlap val="100"/>
        <c:axId val="289430528"/>
        <c:axId val="289436416"/>
      </c:barChart>
      <c:catAx>
        <c:axId val="289430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436416"/>
        <c:crosses val="autoZero"/>
        <c:auto val="1"/>
        <c:lblAlgn val="ctr"/>
        <c:lblOffset val="100"/>
        <c:noMultiLvlLbl val="0"/>
      </c:catAx>
      <c:valAx>
        <c:axId val="289436416"/>
        <c:scaling>
          <c:orientation val="minMax"/>
          <c:max val="175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430528"/>
        <c:crosses val="autoZero"/>
        <c:crossBetween val="between"/>
        <c:majorUnit val="2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'8.13'!$M$39</c:f>
              <c:strCache>
                <c:ptCount val="1"/>
                <c:pt idx="0">
                  <c:v>Instalovaný výkon</c:v>
                </c:pt>
              </c:strCache>
            </c:strRef>
          </c:tx>
          <c:invertIfNegative val="0"/>
          <c:val>
            <c:numRef>
              <c:f>'8.13'!$N$39</c:f>
              <c:numCache>
                <c:formatCode>0.0%</c:formatCode>
                <c:ptCount val="1"/>
                <c:pt idx="0">
                  <c:v>0.26305672957323195</c:v>
                </c:pt>
              </c:numCache>
            </c:numRef>
          </c:val>
          <c:extLst>
            <c:ext xmlns:c16="http://schemas.microsoft.com/office/drawing/2014/chart" uri="{C3380CC4-5D6E-409C-BE32-E72D297353CC}">
              <c16:uniqueId val="{00000000-46E4-4F37-874A-FF5326A516FF}"/>
            </c:ext>
          </c:extLst>
        </c:ser>
        <c:ser>
          <c:idx val="1"/>
          <c:order val="1"/>
          <c:tx>
            <c:strRef>
              <c:f>'8.13'!$M$40</c:f>
              <c:strCache>
                <c:ptCount val="1"/>
                <c:pt idx="0">
                  <c:v>Výroba tepla brutto</c:v>
                </c:pt>
              </c:strCache>
            </c:strRef>
          </c:tx>
          <c:invertIfNegative val="0"/>
          <c:val>
            <c:numRef>
              <c:f>'8.13'!$N$40</c:f>
              <c:numCache>
                <c:formatCode>0.0%</c:formatCode>
                <c:ptCount val="1"/>
                <c:pt idx="0">
                  <c:v>0.21824492291822689</c:v>
                </c:pt>
              </c:numCache>
            </c:numRef>
          </c:val>
          <c:extLst>
            <c:ext xmlns:c16="http://schemas.microsoft.com/office/drawing/2014/chart" uri="{C3380CC4-5D6E-409C-BE32-E72D297353CC}">
              <c16:uniqueId val="{00000001-46E4-4F37-874A-FF5326A516FF}"/>
            </c:ext>
          </c:extLst>
        </c:ser>
        <c:ser>
          <c:idx val="2"/>
          <c:order val="2"/>
          <c:tx>
            <c:strRef>
              <c:f>'8.13'!$M$41</c:f>
              <c:strCache>
                <c:ptCount val="1"/>
                <c:pt idx="0">
                  <c:v>Dodávky tepla</c:v>
                </c:pt>
              </c:strCache>
            </c:strRef>
          </c:tx>
          <c:invertIfNegative val="0"/>
          <c:val>
            <c:numRef>
              <c:f>'8.13'!$N$41</c:f>
              <c:numCache>
                <c:formatCode>0.0%</c:formatCode>
                <c:ptCount val="1"/>
                <c:pt idx="0">
                  <c:v>0.15296581524017178</c:v>
                </c:pt>
              </c:numCache>
            </c:numRef>
          </c:val>
          <c:extLst>
            <c:ext xmlns:c16="http://schemas.microsoft.com/office/drawing/2014/chart" uri="{C3380CC4-5D6E-409C-BE32-E72D297353CC}">
              <c16:uniqueId val="{00000002-46E4-4F37-874A-FF5326A516FF}"/>
            </c:ext>
          </c:extLst>
        </c:ser>
        <c:dLbls>
          <c:showLegendKey val="0"/>
          <c:showVal val="0"/>
          <c:showCatName val="0"/>
          <c:showSerName val="0"/>
          <c:showPercent val="0"/>
          <c:showBubbleSize val="0"/>
        </c:dLbls>
        <c:gapWidth val="150"/>
        <c:axId val="289471488"/>
        <c:axId val="294978304"/>
      </c:barChart>
      <c:catAx>
        <c:axId val="289471488"/>
        <c:scaling>
          <c:orientation val="maxMin"/>
        </c:scaling>
        <c:delete val="0"/>
        <c:axPos val="l"/>
        <c:numFmt formatCode="General" sourceLinked="1"/>
        <c:majorTickMark val="none"/>
        <c:minorTickMark val="none"/>
        <c:tickLblPos val="none"/>
        <c:crossAx val="294978304"/>
        <c:crosses val="autoZero"/>
        <c:auto val="1"/>
        <c:lblAlgn val="ctr"/>
        <c:lblOffset val="100"/>
        <c:noMultiLvlLbl val="0"/>
      </c:catAx>
      <c:valAx>
        <c:axId val="29497830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471488"/>
        <c:crosses val="max"/>
        <c:crossBetween val="between"/>
      </c:valAx>
    </c:plotArea>
    <c:legend>
      <c:legendPos val="b"/>
      <c:layout>
        <c:manualLayout>
          <c:xMode val="edge"/>
          <c:yMode val="edge"/>
          <c:x val="3.5170029179910689E-2"/>
          <c:y val="0.68656067189358461"/>
          <c:w val="0.53322080054623455"/>
          <c:h val="0.257107340344028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8962443294197343E-4"/>
          <c:y val="2.7113986074206831E-2"/>
        </c:manualLayout>
      </c:layout>
      <c:overlay val="0"/>
    </c:title>
    <c:autoTitleDeleted val="0"/>
    <c:plotArea>
      <c:layout>
        <c:manualLayout>
          <c:layoutTarget val="inner"/>
          <c:xMode val="edge"/>
          <c:yMode val="edge"/>
          <c:x val="0.13028590373577012"/>
          <c:y val="0.19456762243515607"/>
          <c:w val="0.83072773060839944"/>
          <c:h val="0.62344955453825968"/>
        </c:manualLayout>
      </c:layout>
      <c:barChart>
        <c:barDir val="col"/>
        <c:grouping val="stacked"/>
        <c:varyColors val="0"/>
        <c:ser>
          <c:idx val="0"/>
          <c:order val="0"/>
          <c:tx>
            <c:strRef>
              <c:f>'8.13'!$A$10</c:f>
              <c:strCache>
                <c:ptCount val="1"/>
                <c:pt idx="0">
                  <c:v>Biomasa</c:v>
                </c:pt>
              </c:strCache>
            </c:strRef>
          </c:tx>
          <c:spPr>
            <a:solidFill>
              <a:srgbClr val="23315F"/>
            </a:solidFill>
          </c:spPr>
          <c:invertIfNegative val="0"/>
          <c:val>
            <c:numRef>
              <c:f>'8.13'!$B$10:$M$10</c:f>
              <c:numCache>
                <c:formatCode>#,##0.0</c:formatCode>
                <c:ptCount val="12"/>
                <c:pt idx="0">
                  <c:v>162.29585299999999</c:v>
                </c:pt>
                <c:pt idx="1">
                  <c:v>136.52507499999999</c:v>
                </c:pt>
                <c:pt idx="2">
                  <c:v>138.67603999999997</c:v>
                </c:pt>
                <c:pt idx="3">
                  <c:v>125.63813999999999</c:v>
                </c:pt>
                <c:pt idx="4">
                  <c:v>121.61218000000001</c:v>
                </c:pt>
                <c:pt idx="5">
                  <c:v>114.41299999999998</c:v>
                </c:pt>
                <c:pt idx="6">
                  <c:v>114.561632</c:v>
                </c:pt>
                <c:pt idx="7">
                  <c:v>113.43380599999999</c:v>
                </c:pt>
                <c:pt idx="8">
                  <c:v>107.26146299999998</c:v>
                </c:pt>
                <c:pt idx="9">
                  <c:v>119.37611399999999</c:v>
                </c:pt>
                <c:pt idx="10">
                  <c:v>153.980537</c:v>
                </c:pt>
                <c:pt idx="11">
                  <c:v>189.83904899999996</c:v>
                </c:pt>
              </c:numCache>
            </c:numRef>
          </c:val>
          <c:extLst>
            <c:ext xmlns:c16="http://schemas.microsoft.com/office/drawing/2014/chart" uri="{C3380CC4-5D6E-409C-BE32-E72D297353CC}">
              <c16:uniqueId val="{00000000-FB1D-4903-B777-01BAE80F00BB}"/>
            </c:ext>
          </c:extLst>
        </c:ser>
        <c:ser>
          <c:idx val="1"/>
          <c:order val="1"/>
          <c:tx>
            <c:strRef>
              <c:f>'8.13'!$A$11</c:f>
              <c:strCache>
                <c:ptCount val="1"/>
                <c:pt idx="0">
                  <c:v>Bioplyn</c:v>
                </c:pt>
              </c:strCache>
            </c:strRef>
          </c:tx>
          <c:spPr>
            <a:solidFill>
              <a:srgbClr val="5A6588"/>
            </a:solidFill>
          </c:spPr>
          <c:invertIfNegative val="0"/>
          <c:val>
            <c:numRef>
              <c:f>'8.13'!$B$11:$M$11</c:f>
              <c:numCache>
                <c:formatCode>#,##0.0</c:formatCode>
                <c:ptCount val="12"/>
                <c:pt idx="0">
                  <c:v>0.75879700000000005</c:v>
                </c:pt>
                <c:pt idx="1">
                  <c:v>0.584399</c:v>
                </c:pt>
                <c:pt idx="2">
                  <c:v>0.57677299999999998</c:v>
                </c:pt>
                <c:pt idx="3">
                  <c:v>0.53077300000000005</c:v>
                </c:pt>
                <c:pt idx="4">
                  <c:v>0.42159000000000002</c:v>
                </c:pt>
                <c:pt idx="5">
                  <c:v>0.35539499999999996</c:v>
                </c:pt>
                <c:pt idx="6">
                  <c:v>0.27509</c:v>
                </c:pt>
                <c:pt idx="7">
                  <c:v>0.24339300000000003</c:v>
                </c:pt>
                <c:pt idx="8">
                  <c:v>0.28764700000000004</c:v>
                </c:pt>
                <c:pt idx="9">
                  <c:v>0.51230700000000007</c:v>
                </c:pt>
                <c:pt idx="10">
                  <c:v>0.54432599999999998</c:v>
                </c:pt>
                <c:pt idx="11">
                  <c:v>0.58680699999999997</c:v>
                </c:pt>
              </c:numCache>
            </c:numRef>
          </c:val>
          <c:extLst>
            <c:ext xmlns:c16="http://schemas.microsoft.com/office/drawing/2014/chart" uri="{C3380CC4-5D6E-409C-BE32-E72D297353CC}">
              <c16:uniqueId val="{00000001-FB1D-4903-B777-01BAE80F00BB}"/>
            </c:ext>
          </c:extLst>
        </c:ser>
        <c:ser>
          <c:idx val="2"/>
          <c:order val="2"/>
          <c:tx>
            <c:strRef>
              <c:f>'8.13'!$A$12</c:f>
              <c:strCache>
                <c:ptCount val="1"/>
                <c:pt idx="0">
                  <c:v>Černé uhlí</c:v>
                </c:pt>
              </c:strCache>
            </c:strRef>
          </c:tx>
          <c:spPr>
            <a:solidFill>
              <a:srgbClr val="9198B0"/>
            </a:solidFill>
          </c:spPr>
          <c:invertIfNegative val="0"/>
          <c:val>
            <c:numRef>
              <c:f>'8.13'!$B$12:$M$12</c:f>
              <c:numCache>
                <c:formatCode>#,##0.0</c:formatCode>
                <c:ptCount val="12"/>
                <c:pt idx="0">
                  <c:v>0.68004999999999993</c:v>
                </c:pt>
                <c:pt idx="1">
                  <c:v>0</c:v>
                </c:pt>
                <c:pt idx="2">
                  <c:v>0.33950000000000002</c:v>
                </c:pt>
                <c:pt idx="3">
                  <c:v>0.29725000000000001</c:v>
                </c:pt>
                <c:pt idx="4">
                  <c:v>5.1520000000000003E-2</c:v>
                </c:pt>
                <c:pt idx="5">
                  <c:v>0.1706</c:v>
                </c:pt>
                <c:pt idx="6">
                  <c:v>6.2189999999999995E-2</c:v>
                </c:pt>
                <c:pt idx="7">
                  <c:v>7.6129999999999989E-2</c:v>
                </c:pt>
                <c:pt idx="8">
                  <c:v>5.3850000000000002E-2</c:v>
                </c:pt>
                <c:pt idx="9">
                  <c:v>0.29014999999999996</c:v>
                </c:pt>
                <c:pt idx="10">
                  <c:v>0.21264</c:v>
                </c:pt>
                <c:pt idx="11">
                  <c:v>0.28900999999999999</c:v>
                </c:pt>
              </c:numCache>
            </c:numRef>
          </c:val>
          <c:extLst>
            <c:ext xmlns:c16="http://schemas.microsoft.com/office/drawing/2014/chart" uri="{C3380CC4-5D6E-409C-BE32-E72D297353CC}">
              <c16:uniqueId val="{00000002-FB1D-4903-B777-01BAE80F00BB}"/>
            </c:ext>
          </c:extLst>
        </c:ser>
        <c:ser>
          <c:idx val="3"/>
          <c:order val="3"/>
          <c:tx>
            <c:strRef>
              <c:f>'8.13'!$A$13</c:f>
              <c:strCache>
                <c:ptCount val="1"/>
                <c:pt idx="0">
                  <c:v>Elektrická energie</c:v>
                </c:pt>
              </c:strCache>
            </c:strRef>
          </c:tx>
          <c:spPr>
            <a:solidFill>
              <a:srgbClr val="C8CBD7"/>
            </a:solidFill>
          </c:spPr>
          <c:invertIfNegative val="0"/>
          <c:val>
            <c:numRef>
              <c:f>'8.13'!$B$13:$M$13</c:f>
              <c:numCache>
                <c:formatCode>#,##0.0</c:formatCode>
                <c:ptCount val="12"/>
                <c:pt idx="0">
                  <c:v>0.10058</c:v>
                </c:pt>
                <c:pt idx="1">
                  <c:v>9.0609999999999996E-2</c:v>
                </c:pt>
                <c:pt idx="2">
                  <c:v>5.6340000000000001E-2</c:v>
                </c:pt>
                <c:pt idx="3">
                  <c:v>9.8000000000000004E-2</c:v>
                </c:pt>
                <c:pt idx="4">
                  <c:v>1.9640000000000001E-2</c:v>
                </c:pt>
                <c:pt idx="5">
                  <c:v>0</c:v>
                </c:pt>
                <c:pt idx="6">
                  <c:v>0</c:v>
                </c:pt>
                <c:pt idx="7">
                  <c:v>0</c:v>
                </c:pt>
                <c:pt idx="8">
                  <c:v>3.1219999999999998E-2</c:v>
                </c:pt>
                <c:pt idx="9">
                  <c:v>0.10102</c:v>
                </c:pt>
                <c:pt idx="10">
                  <c:v>9.1420000000000001E-2</c:v>
                </c:pt>
                <c:pt idx="11">
                  <c:v>8.2200000000000009E-2</c:v>
                </c:pt>
              </c:numCache>
            </c:numRef>
          </c:val>
          <c:extLst>
            <c:ext xmlns:c16="http://schemas.microsoft.com/office/drawing/2014/chart" uri="{C3380CC4-5D6E-409C-BE32-E72D297353CC}">
              <c16:uniqueId val="{00000003-FB1D-4903-B777-01BAE80F00BB}"/>
            </c:ext>
          </c:extLst>
        </c:ser>
        <c:ser>
          <c:idx val="4"/>
          <c:order val="4"/>
          <c:tx>
            <c:strRef>
              <c:f>'8.13'!$A$14</c:f>
              <c:strCache>
                <c:ptCount val="1"/>
                <c:pt idx="0">
                  <c:v>Energie prostředí (tepelné čerpadlo)</c:v>
                </c:pt>
              </c:strCache>
            </c:strRef>
          </c:tx>
          <c:spPr>
            <a:solidFill>
              <a:srgbClr val="E02C1F"/>
            </a:solidFill>
          </c:spPr>
          <c:invertIfNegative val="0"/>
          <c:val>
            <c:numRef>
              <c:f>'8.13'!$B$14:$M$14</c:f>
              <c:numCache>
                <c:formatCode>#,##0.0</c:formatCode>
                <c:ptCount val="12"/>
                <c:pt idx="0">
                  <c:v>9.4208299017866999</c:v>
                </c:pt>
                <c:pt idx="1">
                  <c:v>6.3982442847878804</c:v>
                </c:pt>
                <c:pt idx="2">
                  <c:v>5.927566165009984</c:v>
                </c:pt>
                <c:pt idx="3">
                  <c:v>4.2495971244679493</c:v>
                </c:pt>
                <c:pt idx="4">
                  <c:v>1.9912408815043243</c:v>
                </c:pt>
                <c:pt idx="5">
                  <c:v>1.7174640793614164</c:v>
                </c:pt>
                <c:pt idx="6">
                  <c:v>1.5409216832414814</c:v>
                </c:pt>
                <c:pt idx="7">
                  <c:v>1.5206165475520013</c:v>
                </c:pt>
                <c:pt idx="8">
                  <c:v>1.6603173334656609</c:v>
                </c:pt>
                <c:pt idx="9">
                  <c:v>4.5356060005731536</c:v>
                </c:pt>
                <c:pt idx="10">
                  <c:v>6.8052482582036067</c:v>
                </c:pt>
                <c:pt idx="11">
                  <c:v>7.9695477400458437</c:v>
                </c:pt>
              </c:numCache>
            </c:numRef>
          </c:val>
          <c:extLst>
            <c:ext xmlns:c16="http://schemas.microsoft.com/office/drawing/2014/chart" uri="{C3380CC4-5D6E-409C-BE32-E72D297353CC}">
              <c16:uniqueId val="{00000004-FB1D-4903-B777-01BAE80F00BB}"/>
            </c:ext>
          </c:extLst>
        </c:ser>
        <c:ser>
          <c:idx val="5"/>
          <c:order val="5"/>
          <c:tx>
            <c:strRef>
              <c:f>'8.13'!$A$15</c:f>
              <c:strCache>
                <c:ptCount val="1"/>
                <c:pt idx="0">
                  <c:v>Energie Slunce (solární kolektor)</c:v>
                </c:pt>
              </c:strCache>
            </c:strRef>
          </c:tx>
          <c:spPr>
            <a:solidFill>
              <a:srgbClr val="E86158"/>
            </a:solidFill>
          </c:spPr>
          <c:invertIfNegative val="0"/>
          <c:val>
            <c:numRef>
              <c:f>'8.13'!$B$15:$M$15</c:f>
              <c:numCache>
                <c:formatCode>#,##0.0</c:formatCode>
                <c:ptCount val="12"/>
                <c:pt idx="0">
                  <c:v>1E-3</c:v>
                </c:pt>
                <c:pt idx="1">
                  <c:v>3.0000000000000001E-3</c:v>
                </c:pt>
                <c:pt idx="2">
                  <c:v>7.0000000000000001E-3</c:v>
                </c:pt>
                <c:pt idx="3">
                  <c:v>1.0999999999999999E-2</c:v>
                </c:pt>
                <c:pt idx="4">
                  <c:v>8.0000000000000002E-3</c:v>
                </c:pt>
                <c:pt idx="5">
                  <c:v>0.01</c:v>
                </c:pt>
                <c:pt idx="6">
                  <c:v>1.0999999999999999E-2</c:v>
                </c:pt>
                <c:pt idx="7">
                  <c:v>0.01</c:v>
                </c:pt>
                <c:pt idx="8">
                  <c:v>7.0000000000000001E-3</c:v>
                </c:pt>
                <c:pt idx="9">
                  <c:v>2E-3</c:v>
                </c:pt>
                <c:pt idx="10">
                  <c:v>2E-3</c:v>
                </c:pt>
                <c:pt idx="11">
                  <c:v>1E-3</c:v>
                </c:pt>
              </c:numCache>
            </c:numRef>
          </c:val>
          <c:extLst>
            <c:ext xmlns:c16="http://schemas.microsoft.com/office/drawing/2014/chart" uri="{C3380CC4-5D6E-409C-BE32-E72D297353CC}">
              <c16:uniqueId val="{00000005-FB1D-4903-B777-01BAE80F00BB}"/>
            </c:ext>
          </c:extLst>
        </c:ser>
        <c:ser>
          <c:idx val="6"/>
          <c:order val="6"/>
          <c:tx>
            <c:strRef>
              <c:f>'8.13'!$A$16</c:f>
              <c:strCache>
                <c:ptCount val="1"/>
                <c:pt idx="0">
                  <c:v>Hnědé uhlí</c:v>
                </c:pt>
              </c:strCache>
            </c:strRef>
          </c:tx>
          <c:spPr>
            <a:solidFill>
              <a:srgbClr val="F0948F"/>
            </a:solidFill>
          </c:spPr>
          <c:invertIfNegative val="0"/>
          <c:val>
            <c:numRef>
              <c:f>'8.13'!$B$16:$M$16</c:f>
              <c:numCache>
                <c:formatCode>#,##0.0</c:formatCode>
                <c:ptCount val="12"/>
                <c:pt idx="0">
                  <c:v>1293.2952639999996</c:v>
                </c:pt>
                <c:pt idx="1">
                  <c:v>920.84760300000005</c:v>
                </c:pt>
                <c:pt idx="2">
                  <c:v>886.59536200000014</c:v>
                </c:pt>
                <c:pt idx="3">
                  <c:v>654.58228099999985</c:v>
                </c:pt>
                <c:pt idx="4">
                  <c:v>435.27684199999993</c:v>
                </c:pt>
                <c:pt idx="5">
                  <c:v>356.99892600000004</c:v>
                </c:pt>
                <c:pt idx="6">
                  <c:v>290.06350500000002</c:v>
                </c:pt>
                <c:pt idx="7">
                  <c:v>318.36514799999992</c:v>
                </c:pt>
                <c:pt idx="8">
                  <c:v>444.15164100000004</c:v>
                </c:pt>
                <c:pt idx="9">
                  <c:v>691.49198200000012</c:v>
                </c:pt>
                <c:pt idx="10">
                  <c:v>1022.858232</c:v>
                </c:pt>
                <c:pt idx="11">
                  <c:v>1132.133253</c:v>
                </c:pt>
              </c:numCache>
            </c:numRef>
          </c:val>
          <c:extLst>
            <c:ext xmlns:c16="http://schemas.microsoft.com/office/drawing/2014/chart" uri="{C3380CC4-5D6E-409C-BE32-E72D297353CC}">
              <c16:uniqueId val="{00000006-FB1D-4903-B777-01BAE80F00BB}"/>
            </c:ext>
          </c:extLst>
        </c:ser>
        <c:ser>
          <c:idx val="7"/>
          <c:order val="7"/>
          <c:tx>
            <c:strRef>
              <c:f>'8.13'!$A$17</c:f>
              <c:strCache>
                <c:ptCount val="1"/>
                <c:pt idx="0">
                  <c:v>Jaderné palivo</c:v>
                </c:pt>
              </c:strCache>
            </c:strRef>
          </c:tx>
          <c:spPr>
            <a:solidFill>
              <a:srgbClr val="F7C9C7"/>
            </a:solidFill>
          </c:spPr>
          <c:invertIfNegative val="0"/>
          <c:val>
            <c:numRef>
              <c:f>'8.13'!$B$17:$M$17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B1D-4903-B777-01BAE80F00BB}"/>
            </c:ext>
          </c:extLst>
        </c:ser>
        <c:ser>
          <c:idx val="8"/>
          <c:order val="8"/>
          <c:tx>
            <c:strRef>
              <c:f>'8.13'!$A$18</c:f>
              <c:strCache>
                <c:ptCount val="1"/>
                <c:pt idx="0">
                  <c:v>Koks</c:v>
                </c:pt>
              </c:strCache>
            </c:strRef>
          </c:tx>
          <c:spPr>
            <a:solidFill>
              <a:srgbClr val="262626"/>
            </a:solidFill>
          </c:spPr>
          <c:invertIfNegative val="0"/>
          <c:val>
            <c:numRef>
              <c:f>'8.13'!$B$18:$M$18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B1D-4903-B777-01BAE80F00BB}"/>
            </c:ext>
          </c:extLst>
        </c:ser>
        <c:ser>
          <c:idx val="9"/>
          <c:order val="9"/>
          <c:tx>
            <c:strRef>
              <c:f>'8.13'!$A$19</c:f>
              <c:strCache>
                <c:ptCount val="1"/>
                <c:pt idx="0">
                  <c:v>Odpadní teplo</c:v>
                </c:pt>
              </c:strCache>
            </c:strRef>
          </c:tx>
          <c:spPr>
            <a:solidFill>
              <a:srgbClr val="646363"/>
            </a:solidFill>
          </c:spPr>
          <c:invertIfNegative val="0"/>
          <c:val>
            <c:numRef>
              <c:f>'8.13'!$B$19:$M$19</c:f>
              <c:numCache>
                <c:formatCode>#,##0.0</c:formatCode>
                <c:ptCount val="12"/>
                <c:pt idx="0">
                  <c:v>0.54300000000000004</c:v>
                </c:pt>
                <c:pt idx="1">
                  <c:v>0.19800000000000001</c:v>
                </c:pt>
                <c:pt idx="2">
                  <c:v>0.36399999999999999</c:v>
                </c:pt>
                <c:pt idx="3">
                  <c:v>0.11799999999999999</c:v>
                </c:pt>
                <c:pt idx="4">
                  <c:v>1.4E-2</c:v>
                </c:pt>
                <c:pt idx="5">
                  <c:v>0</c:v>
                </c:pt>
                <c:pt idx="6">
                  <c:v>8.0000000000000002E-3</c:v>
                </c:pt>
                <c:pt idx="7">
                  <c:v>1E-3</c:v>
                </c:pt>
                <c:pt idx="8">
                  <c:v>5.1200000000000004E-3</c:v>
                </c:pt>
                <c:pt idx="9">
                  <c:v>0.309</c:v>
                </c:pt>
                <c:pt idx="10">
                  <c:v>0.41623000000000004</c:v>
                </c:pt>
                <c:pt idx="11">
                  <c:v>0.841665</c:v>
                </c:pt>
              </c:numCache>
            </c:numRef>
          </c:val>
          <c:extLst>
            <c:ext xmlns:c16="http://schemas.microsoft.com/office/drawing/2014/chart" uri="{C3380CC4-5D6E-409C-BE32-E72D297353CC}">
              <c16:uniqueId val="{00000009-FB1D-4903-B777-01BAE80F00BB}"/>
            </c:ext>
          </c:extLst>
        </c:ser>
        <c:ser>
          <c:idx val="10"/>
          <c:order val="10"/>
          <c:tx>
            <c:strRef>
              <c:f>'8.13'!$A$20</c:f>
              <c:strCache>
                <c:ptCount val="1"/>
                <c:pt idx="0">
                  <c:v>Ostatní kapalná paliva</c:v>
                </c:pt>
              </c:strCache>
            </c:strRef>
          </c:tx>
          <c:spPr>
            <a:solidFill>
              <a:srgbClr val="9D9D9C"/>
            </a:solidFill>
          </c:spPr>
          <c:invertIfNegative val="0"/>
          <c:val>
            <c:numRef>
              <c:f>'8.13'!$B$20:$M$20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FB1D-4903-B777-01BAE80F00BB}"/>
            </c:ext>
          </c:extLst>
        </c:ser>
        <c:ser>
          <c:idx val="11"/>
          <c:order val="11"/>
          <c:tx>
            <c:strRef>
              <c:f>'8.13'!$A$21</c:f>
              <c:strCache>
                <c:ptCount val="1"/>
                <c:pt idx="0">
                  <c:v>Ostatní pevná paliva</c:v>
                </c:pt>
              </c:strCache>
            </c:strRef>
          </c:tx>
          <c:spPr>
            <a:solidFill>
              <a:srgbClr val="D0D0D0"/>
            </a:solidFill>
          </c:spPr>
          <c:invertIfNegative val="0"/>
          <c:val>
            <c:numRef>
              <c:f>'8.13'!$B$21:$M$21</c:f>
              <c:numCache>
                <c:formatCode>#,##0.0</c:formatCode>
                <c:ptCount val="12"/>
                <c:pt idx="0">
                  <c:v>1.05653</c:v>
                </c:pt>
                <c:pt idx="1">
                  <c:v>0.50409999999999999</c:v>
                </c:pt>
                <c:pt idx="2">
                  <c:v>1.44943</c:v>
                </c:pt>
                <c:pt idx="3">
                  <c:v>0.87248000000000003</c:v>
                </c:pt>
                <c:pt idx="4">
                  <c:v>2.0506700000000002</c:v>
                </c:pt>
                <c:pt idx="5">
                  <c:v>0.74954999999999994</c:v>
                </c:pt>
                <c:pt idx="6">
                  <c:v>0</c:v>
                </c:pt>
                <c:pt idx="7">
                  <c:v>0</c:v>
                </c:pt>
                <c:pt idx="8">
                  <c:v>0</c:v>
                </c:pt>
                <c:pt idx="9">
                  <c:v>0</c:v>
                </c:pt>
                <c:pt idx="10">
                  <c:v>0</c:v>
                </c:pt>
                <c:pt idx="11">
                  <c:v>0</c:v>
                </c:pt>
              </c:numCache>
            </c:numRef>
          </c:val>
          <c:extLst>
            <c:ext xmlns:c16="http://schemas.microsoft.com/office/drawing/2014/chart" uri="{C3380CC4-5D6E-409C-BE32-E72D297353CC}">
              <c16:uniqueId val="{0000000B-FB1D-4903-B777-01BAE80F00BB}"/>
            </c:ext>
          </c:extLst>
        </c:ser>
        <c:ser>
          <c:idx val="12"/>
          <c:order val="12"/>
          <c:tx>
            <c:strRef>
              <c:f>'8.13'!$A$22</c:f>
              <c:strCache>
                <c:ptCount val="1"/>
                <c:pt idx="0">
                  <c:v>Ostatní plyny</c:v>
                </c:pt>
              </c:strCache>
            </c:strRef>
          </c:tx>
          <c:spPr>
            <a:pattFill prst="ltUpDiag">
              <a:fgClr>
                <a:srgbClr val="23315F"/>
              </a:fgClr>
              <a:bgClr>
                <a:sysClr val="window" lastClr="FFFFFF"/>
              </a:bgClr>
            </a:pattFill>
          </c:spPr>
          <c:invertIfNegative val="0"/>
          <c:val>
            <c:numRef>
              <c:f>'8.13'!$B$22:$M$22</c:f>
              <c:numCache>
                <c:formatCode>#,##0.0</c:formatCode>
                <c:ptCount val="12"/>
                <c:pt idx="0">
                  <c:v>0</c:v>
                </c:pt>
                <c:pt idx="1">
                  <c:v>0</c:v>
                </c:pt>
                <c:pt idx="2">
                  <c:v>0</c:v>
                </c:pt>
                <c:pt idx="3">
                  <c:v>10.163</c:v>
                </c:pt>
                <c:pt idx="4">
                  <c:v>19.068000000000001</c:v>
                </c:pt>
                <c:pt idx="5">
                  <c:v>7.6319999999999997</c:v>
                </c:pt>
                <c:pt idx="6">
                  <c:v>7.8</c:v>
                </c:pt>
                <c:pt idx="7">
                  <c:v>3.5</c:v>
                </c:pt>
                <c:pt idx="8">
                  <c:v>0</c:v>
                </c:pt>
                <c:pt idx="9">
                  <c:v>3.0979999999999999</c:v>
                </c:pt>
                <c:pt idx="10">
                  <c:v>2</c:v>
                </c:pt>
                <c:pt idx="11">
                  <c:v>6.1</c:v>
                </c:pt>
              </c:numCache>
            </c:numRef>
          </c:val>
          <c:extLst>
            <c:ext xmlns:c16="http://schemas.microsoft.com/office/drawing/2014/chart" uri="{C3380CC4-5D6E-409C-BE32-E72D297353CC}">
              <c16:uniqueId val="{0000000C-FB1D-4903-B777-01BAE80F00BB}"/>
            </c:ext>
          </c:extLst>
        </c:ser>
        <c:ser>
          <c:idx val="13"/>
          <c:order val="13"/>
          <c:tx>
            <c:strRef>
              <c:f>'8.13'!$A$23</c:f>
              <c:strCache>
                <c:ptCount val="1"/>
                <c:pt idx="0">
                  <c:v>Ostatní</c:v>
                </c:pt>
              </c:strCache>
            </c:strRef>
          </c:tx>
          <c:spPr>
            <a:pattFill prst="ltUpDiag">
              <a:fgClr>
                <a:srgbClr val="E02C1F"/>
              </a:fgClr>
              <a:bgClr>
                <a:sysClr val="window" lastClr="FFFFFF"/>
              </a:bgClr>
            </a:pattFill>
          </c:spPr>
          <c:invertIfNegative val="0"/>
          <c:val>
            <c:numRef>
              <c:f>'8.13'!$B$23:$M$23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FB1D-4903-B777-01BAE80F00BB}"/>
            </c:ext>
          </c:extLst>
        </c:ser>
        <c:ser>
          <c:idx val="14"/>
          <c:order val="14"/>
          <c:tx>
            <c:strRef>
              <c:f>'8.13'!$A$24</c:f>
              <c:strCache>
                <c:ptCount val="1"/>
                <c:pt idx="0">
                  <c:v>Topné oleje</c:v>
                </c:pt>
              </c:strCache>
            </c:strRef>
          </c:tx>
          <c:spPr>
            <a:pattFill prst="ltUpDiag">
              <a:fgClr>
                <a:srgbClr val="5A6588"/>
              </a:fgClr>
              <a:bgClr>
                <a:sysClr val="window" lastClr="FFFFFF"/>
              </a:bgClr>
            </a:pattFill>
          </c:spPr>
          <c:invertIfNegative val="0"/>
          <c:val>
            <c:numRef>
              <c:f>'8.13'!$B$24:$M$24</c:f>
              <c:numCache>
                <c:formatCode>#,##0.0</c:formatCode>
                <c:ptCount val="12"/>
                <c:pt idx="0">
                  <c:v>0.90181499999999992</c:v>
                </c:pt>
                <c:pt idx="1">
                  <c:v>0.13237000000000002</c:v>
                </c:pt>
                <c:pt idx="2">
                  <c:v>0.13292699999999999</c:v>
                </c:pt>
                <c:pt idx="3">
                  <c:v>0.119437</c:v>
                </c:pt>
                <c:pt idx="4">
                  <c:v>6.2948000000000004E-2</c:v>
                </c:pt>
                <c:pt idx="5">
                  <c:v>5.7731000000000005E-2</c:v>
                </c:pt>
                <c:pt idx="6">
                  <c:v>1.601E-2</c:v>
                </c:pt>
                <c:pt idx="7">
                  <c:v>2.3584000000000004E-2</c:v>
                </c:pt>
                <c:pt idx="8">
                  <c:v>4.9629E-2</c:v>
                </c:pt>
                <c:pt idx="9">
                  <c:v>0.34884399999999999</c:v>
                </c:pt>
                <c:pt idx="10">
                  <c:v>0.13293100000000002</c:v>
                </c:pt>
                <c:pt idx="11">
                  <c:v>0.30567099999999991</c:v>
                </c:pt>
              </c:numCache>
            </c:numRef>
          </c:val>
          <c:extLst>
            <c:ext xmlns:c16="http://schemas.microsoft.com/office/drawing/2014/chart" uri="{C3380CC4-5D6E-409C-BE32-E72D297353CC}">
              <c16:uniqueId val="{0000000E-FB1D-4903-B777-01BAE80F00BB}"/>
            </c:ext>
          </c:extLst>
        </c:ser>
        <c:ser>
          <c:idx val="15"/>
          <c:order val="15"/>
          <c:tx>
            <c:strRef>
              <c:f>'8.13'!$A$25</c:f>
              <c:strCache>
                <c:ptCount val="1"/>
                <c:pt idx="0">
                  <c:v>Zemní plyn</c:v>
                </c:pt>
              </c:strCache>
            </c:strRef>
          </c:tx>
          <c:spPr>
            <a:pattFill prst="ltUpDiag">
              <a:fgClr>
                <a:srgbClr val="E86158"/>
              </a:fgClr>
              <a:bgClr>
                <a:sysClr val="window" lastClr="FFFFFF"/>
              </a:bgClr>
            </a:pattFill>
          </c:spPr>
          <c:invertIfNegative val="0"/>
          <c:val>
            <c:numRef>
              <c:f>'8.13'!$B$25:$M$25</c:f>
              <c:numCache>
                <c:formatCode>#,##0.0</c:formatCode>
                <c:ptCount val="12"/>
                <c:pt idx="0">
                  <c:v>159.88197409821328</c:v>
                </c:pt>
                <c:pt idx="1">
                  <c:v>126.29975871521212</c:v>
                </c:pt>
                <c:pt idx="2">
                  <c:v>100.95833183498999</c:v>
                </c:pt>
                <c:pt idx="3">
                  <c:v>79.372222875532074</c:v>
                </c:pt>
                <c:pt idx="4">
                  <c:v>56.696691118495679</c:v>
                </c:pt>
                <c:pt idx="5">
                  <c:v>44.258535920638593</c:v>
                </c:pt>
                <c:pt idx="6">
                  <c:v>54.623690316758513</c:v>
                </c:pt>
                <c:pt idx="7">
                  <c:v>37.147331452448</c:v>
                </c:pt>
                <c:pt idx="8">
                  <c:v>36.299168666534342</c:v>
                </c:pt>
                <c:pt idx="9">
                  <c:v>71.155475999426855</c:v>
                </c:pt>
                <c:pt idx="10">
                  <c:v>100.83033774179641</c:v>
                </c:pt>
                <c:pt idx="11">
                  <c:v>121.27690325995415</c:v>
                </c:pt>
              </c:numCache>
            </c:numRef>
          </c:val>
          <c:extLst>
            <c:ext xmlns:c16="http://schemas.microsoft.com/office/drawing/2014/chart" uri="{C3380CC4-5D6E-409C-BE32-E72D297353CC}">
              <c16:uniqueId val="{0000000F-FB1D-4903-B777-01BAE80F00BB}"/>
            </c:ext>
          </c:extLst>
        </c:ser>
        <c:dLbls>
          <c:showLegendKey val="0"/>
          <c:showVal val="0"/>
          <c:showCatName val="0"/>
          <c:showSerName val="0"/>
          <c:showPercent val="0"/>
          <c:showBubbleSize val="0"/>
        </c:dLbls>
        <c:gapWidth val="50"/>
        <c:overlap val="100"/>
        <c:axId val="290626560"/>
        <c:axId val="290640640"/>
      </c:barChart>
      <c:catAx>
        <c:axId val="29062656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640640"/>
        <c:crosses val="autoZero"/>
        <c:auto val="1"/>
        <c:lblAlgn val="ctr"/>
        <c:lblOffset val="100"/>
        <c:noMultiLvlLbl val="0"/>
      </c:catAx>
      <c:valAx>
        <c:axId val="290640640"/>
        <c:scaling>
          <c:orientation val="minMax"/>
          <c:max val="1750"/>
        </c:scaling>
        <c:delete val="0"/>
        <c:axPos val="l"/>
        <c:majorGridlines/>
        <c:numFmt formatCode="#,##0" sourceLinked="0"/>
        <c:majorTickMark val="none"/>
        <c:minorTickMark val="none"/>
        <c:tickLblPos val="nextTo"/>
        <c:spPr>
          <a:ln>
            <a:noFill/>
          </a:ln>
        </c:spPr>
        <c:txPr>
          <a:bodyPr/>
          <a:lstStyle/>
          <a:p>
            <a:pPr>
              <a:defRPr sz="900" b="0">
                <a:latin typeface="Arial" panose="020B0604020202020204" pitchFamily="34" charset="0"/>
                <a:cs typeface="Arial" panose="020B0604020202020204" pitchFamily="34" charset="0"/>
              </a:defRPr>
            </a:pPr>
            <a:endParaRPr lang="cs-CZ"/>
          </a:p>
        </c:txPr>
        <c:crossAx val="290626560"/>
        <c:crosses val="autoZero"/>
        <c:crossBetween val="between"/>
        <c:majorUnit val="25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53F-43EA-A72D-3385B610C0F9}"/>
              </c:ext>
            </c:extLst>
          </c:dPt>
          <c:dPt>
            <c:idx val="1"/>
            <c:bubble3D val="0"/>
            <c:spPr>
              <a:solidFill>
                <a:schemeClr val="accent2"/>
              </a:solidFill>
            </c:spPr>
            <c:extLst>
              <c:ext xmlns:c16="http://schemas.microsoft.com/office/drawing/2014/chart" uri="{C3380CC4-5D6E-409C-BE32-E72D297353CC}">
                <c16:uniqueId val="{00000003-A53F-43EA-A72D-3385B610C0F9}"/>
              </c:ext>
            </c:extLst>
          </c:dPt>
          <c:dPt>
            <c:idx val="2"/>
            <c:bubble3D val="0"/>
            <c:spPr>
              <a:solidFill>
                <a:schemeClr val="accent3"/>
              </a:solidFill>
            </c:spPr>
            <c:extLst>
              <c:ext xmlns:c16="http://schemas.microsoft.com/office/drawing/2014/chart" uri="{C3380CC4-5D6E-409C-BE32-E72D297353CC}">
                <c16:uniqueId val="{00000005-A53F-43EA-A72D-3385B610C0F9}"/>
              </c:ext>
            </c:extLst>
          </c:dPt>
          <c:dPt>
            <c:idx val="3"/>
            <c:bubble3D val="0"/>
            <c:spPr>
              <a:solidFill>
                <a:schemeClr val="accent4"/>
              </a:solidFill>
            </c:spPr>
            <c:extLst>
              <c:ext xmlns:c16="http://schemas.microsoft.com/office/drawing/2014/chart" uri="{C3380CC4-5D6E-409C-BE32-E72D297353CC}">
                <c16:uniqueId val="{00000007-A53F-43EA-A72D-3385B610C0F9}"/>
              </c:ext>
            </c:extLst>
          </c:dPt>
          <c:dPt>
            <c:idx val="4"/>
            <c:bubble3D val="0"/>
            <c:spPr>
              <a:solidFill>
                <a:schemeClr val="accent5"/>
              </a:solidFill>
            </c:spPr>
            <c:extLst>
              <c:ext xmlns:c16="http://schemas.microsoft.com/office/drawing/2014/chart" uri="{C3380CC4-5D6E-409C-BE32-E72D297353CC}">
                <c16:uniqueId val="{00000009-A53F-43EA-A72D-3385B610C0F9}"/>
              </c:ext>
            </c:extLst>
          </c:dPt>
          <c:dPt>
            <c:idx val="5"/>
            <c:bubble3D val="0"/>
            <c:spPr>
              <a:solidFill>
                <a:schemeClr val="accent6"/>
              </a:solidFill>
            </c:spPr>
            <c:extLst>
              <c:ext xmlns:c16="http://schemas.microsoft.com/office/drawing/2014/chart" uri="{C3380CC4-5D6E-409C-BE32-E72D297353CC}">
                <c16:uniqueId val="{0000000B-A53F-43EA-A72D-3385B610C0F9}"/>
              </c:ext>
            </c:extLst>
          </c:dPt>
          <c:dPt>
            <c:idx val="6"/>
            <c:bubble3D val="0"/>
            <c:spPr>
              <a:solidFill>
                <a:srgbClr val="F0948F"/>
              </a:solidFill>
            </c:spPr>
            <c:extLst>
              <c:ext xmlns:c16="http://schemas.microsoft.com/office/drawing/2014/chart" uri="{C3380CC4-5D6E-409C-BE32-E72D297353CC}">
                <c16:uniqueId val="{0000000D-A53F-43EA-A72D-3385B610C0F9}"/>
              </c:ext>
            </c:extLst>
          </c:dPt>
          <c:dPt>
            <c:idx val="7"/>
            <c:bubble3D val="0"/>
            <c:spPr>
              <a:solidFill>
                <a:srgbClr val="F7C9C7"/>
              </a:solidFill>
            </c:spPr>
            <c:extLst>
              <c:ext xmlns:c16="http://schemas.microsoft.com/office/drawing/2014/chart" uri="{C3380CC4-5D6E-409C-BE32-E72D297353CC}">
                <c16:uniqueId val="{0000000F-A53F-43EA-A72D-3385B610C0F9}"/>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A53F-43EA-A72D-3385B610C0F9}"/>
            </c:ext>
          </c:extLst>
        </c:ser>
        <c:ser>
          <c:idx val="2"/>
          <c:order val="1"/>
          <c:dPt>
            <c:idx val="0"/>
            <c:bubble3D val="0"/>
            <c:spPr>
              <a:solidFill>
                <a:schemeClr val="accent1"/>
              </a:solidFill>
            </c:spPr>
            <c:extLst>
              <c:ext xmlns:c16="http://schemas.microsoft.com/office/drawing/2014/chart" uri="{C3380CC4-5D6E-409C-BE32-E72D297353CC}">
                <c16:uniqueId val="{00000012-A53F-43EA-A72D-3385B610C0F9}"/>
              </c:ext>
            </c:extLst>
          </c:dPt>
          <c:dPt>
            <c:idx val="1"/>
            <c:bubble3D val="0"/>
            <c:spPr>
              <a:solidFill>
                <a:schemeClr val="accent2"/>
              </a:solidFill>
            </c:spPr>
            <c:extLst>
              <c:ext xmlns:c16="http://schemas.microsoft.com/office/drawing/2014/chart" uri="{C3380CC4-5D6E-409C-BE32-E72D297353CC}">
                <c16:uniqueId val="{00000014-A53F-43EA-A72D-3385B610C0F9}"/>
              </c:ext>
            </c:extLst>
          </c:dPt>
          <c:dPt>
            <c:idx val="2"/>
            <c:bubble3D val="0"/>
            <c:spPr>
              <a:solidFill>
                <a:schemeClr val="accent3"/>
              </a:solidFill>
            </c:spPr>
            <c:extLst>
              <c:ext xmlns:c16="http://schemas.microsoft.com/office/drawing/2014/chart" uri="{C3380CC4-5D6E-409C-BE32-E72D297353CC}">
                <c16:uniqueId val="{00000016-A53F-43EA-A72D-3385B610C0F9}"/>
              </c:ext>
            </c:extLst>
          </c:dPt>
          <c:dPt>
            <c:idx val="3"/>
            <c:bubble3D val="0"/>
            <c:spPr>
              <a:solidFill>
                <a:schemeClr val="accent4"/>
              </a:solidFill>
            </c:spPr>
            <c:extLst>
              <c:ext xmlns:c16="http://schemas.microsoft.com/office/drawing/2014/chart" uri="{C3380CC4-5D6E-409C-BE32-E72D297353CC}">
                <c16:uniqueId val="{00000018-A53F-43EA-A72D-3385B610C0F9}"/>
              </c:ext>
            </c:extLst>
          </c:dPt>
          <c:dPt>
            <c:idx val="4"/>
            <c:bubble3D val="0"/>
            <c:spPr>
              <a:solidFill>
                <a:schemeClr val="accent5"/>
              </a:solidFill>
            </c:spPr>
            <c:extLst>
              <c:ext xmlns:c16="http://schemas.microsoft.com/office/drawing/2014/chart" uri="{C3380CC4-5D6E-409C-BE32-E72D297353CC}">
                <c16:uniqueId val="{0000001A-A53F-43EA-A72D-3385B610C0F9}"/>
              </c:ext>
            </c:extLst>
          </c:dPt>
          <c:dPt>
            <c:idx val="5"/>
            <c:bubble3D val="0"/>
            <c:spPr>
              <a:solidFill>
                <a:schemeClr val="accent6"/>
              </a:solidFill>
            </c:spPr>
            <c:extLst>
              <c:ext xmlns:c16="http://schemas.microsoft.com/office/drawing/2014/chart" uri="{C3380CC4-5D6E-409C-BE32-E72D297353CC}">
                <c16:uniqueId val="{0000001C-A53F-43EA-A72D-3385B610C0F9}"/>
              </c:ext>
            </c:extLst>
          </c:dPt>
          <c:dPt>
            <c:idx val="6"/>
            <c:bubble3D val="0"/>
            <c:spPr>
              <a:solidFill>
                <a:srgbClr val="F0948F"/>
              </a:solidFill>
            </c:spPr>
            <c:extLst>
              <c:ext xmlns:c16="http://schemas.microsoft.com/office/drawing/2014/chart" uri="{C3380CC4-5D6E-409C-BE32-E72D297353CC}">
                <c16:uniqueId val="{0000001E-A53F-43EA-A72D-3385B610C0F9}"/>
              </c:ext>
            </c:extLst>
          </c:dPt>
          <c:dPt>
            <c:idx val="7"/>
            <c:bubble3D val="0"/>
            <c:spPr>
              <a:solidFill>
                <a:srgbClr val="F7C9C7"/>
              </a:solidFill>
            </c:spPr>
            <c:extLst>
              <c:ext xmlns:c16="http://schemas.microsoft.com/office/drawing/2014/chart" uri="{C3380CC4-5D6E-409C-BE32-E72D297353CC}">
                <c16:uniqueId val="{00000020-A53F-43EA-A72D-3385B610C0F9}"/>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A53F-43EA-A72D-3385B610C0F9}"/>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BE9-4063-BACE-DA2BF54FD16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BE9-4063-BACE-DA2BF54FD16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BE9-4063-BACE-DA2BF54FD16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BE9-4063-BACE-DA2BF54FD16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BE9-4063-BACE-DA2BF54FD16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BE9-4063-BACE-DA2BF54FD16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BE9-4063-BACE-DA2BF54FD16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BE9-4063-BACE-DA2BF54FD16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BE9-4063-BACE-DA2BF54FD16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BE9-4063-BACE-DA2BF54FD16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BE9-4063-BACE-DA2BF54FD16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BE9-4063-BACE-DA2BF54FD16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BE9-4063-BACE-DA2BF54FD16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BE9-4063-BACE-DA2BF54FD16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BE9-4063-BACE-DA2BF54FD16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6BE9-4063-BACE-DA2BF54FD16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8292374816874613E-3"/>
          <c:y val="0"/>
        </c:manualLayout>
      </c:layout>
      <c:overlay val="0"/>
    </c:title>
    <c:autoTitleDeleted val="0"/>
    <c:plotArea>
      <c:layout>
        <c:manualLayout>
          <c:layoutTarget val="inner"/>
          <c:xMode val="edge"/>
          <c:yMode val="edge"/>
          <c:x val="7.2909980291895035E-2"/>
          <c:y val="0.22328805857442724"/>
          <c:w val="0.62054784332341095"/>
          <c:h val="0.58630313796326794"/>
        </c:manualLayout>
      </c:layout>
      <c:barChart>
        <c:barDir val="col"/>
        <c:grouping val="stacked"/>
        <c:varyColors val="0"/>
        <c:ser>
          <c:idx val="0"/>
          <c:order val="0"/>
          <c:tx>
            <c:strRef>
              <c:f>'8.14'!$A$27</c:f>
              <c:strCache>
                <c:ptCount val="1"/>
                <c:pt idx="0">
                  <c:v>Průmysl</c:v>
                </c:pt>
              </c:strCache>
            </c:strRef>
          </c:tx>
          <c:invertIfNegative val="0"/>
          <c:val>
            <c:numRef>
              <c:f>'8.14'!$B$27:$M$27</c:f>
              <c:numCache>
                <c:formatCode>#,##0.0</c:formatCode>
                <c:ptCount val="12"/>
                <c:pt idx="0">
                  <c:v>206.14100500000001</c:v>
                </c:pt>
                <c:pt idx="1">
                  <c:v>156.205398</c:v>
                </c:pt>
                <c:pt idx="2">
                  <c:v>148.64779099999998</c:v>
                </c:pt>
                <c:pt idx="3">
                  <c:v>121.953813</c:v>
                </c:pt>
                <c:pt idx="4">
                  <c:v>106.90447900000001</c:v>
                </c:pt>
                <c:pt idx="5">
                  <c:v>94.864649</c:v>
                </c:pt>
                <c:pt idx="6">
                  <c:v>74.761116999999999</c:v>
                </c:pt>
                <c:pt idx="7">
                  <c:v>82.473798000000002</c:v>
                </c:pt>
                <c:pt idx="8">
                  <c:v>99.572463999999997</c:v>
                </c:pt>
                <c:pt idx="9">
                  <c:v>124.02225</c:v>
                </c:pt>
                <c:pt idx="10">
                  <c:v>162.307759</c:v>
                </c:pt>
                <c:pt idx="11">
                  <c:v>141.82248800000002</c:v>
                </c:pt>
              </c:numCache>
            </c:numRef>
          </c:val>
          <c:extLst>
            <c:ext xmlns:c16="http://schemas.microsoft.com/office/drawing/2014/chart" uri="{C3380CC4-5D6E-409C-BE32-E72D297353CC}">
              <c16:uniqueId val="{00000000-FA99-4B1B-BCC9-AFDE24F83B76}"/>
            </c:ext>
          </c:extLst>
        </c:ser>
        <c:ser>
          <c:idx val="1"/>
          <c:order val="1"/>
          <c:tx>
            <c:strRef>
              <c:f>'8.14'!$A$28</c:f>
              <c:strCache>
                <c:ptCount val="1"/>
                <c:pt idx="0">
                  <c:v>Energetika</c:v>
                </c:pt>
              </c:strCache>
            </c:strRef>
          </c:tx>
          <c:invertIfNegative val="0"/>
          <c:val>
            <c:numRef>
              <c:f>'8.14'!$B$28:$M$28</c:f>
              <c:numCache>
                <c:formatCode>#,##0.0</c:formatCode>
                <c:ptCount val="12"/>
                <c:pt idx="0">
                  <c:v>0.26417199999999996</c:v>
                </c:pt>
                <c:pt idx="1">
                  <c:v>0.430141</c:v>
                </c:pt>
                <c:pt idx="2">
                  <c:v>0.45884999999999998</c:v>
                </c:pt>
                <c:pt idx="3">
                  <c:v>0.26155600000000001</c:v>
                </c:pt>
                <c:pt idx="4">
                  <c:v>0.22873500000000002</c:v>
                </c:pt>
                <c:pt idx="5">
                  <c:v>0.28923000000000004</c:v>
                </c:pt>
                <c:pt idx="6">
                  <c:v>8.9999999999999993E-3</c:v>
                </c:pt>
                <c:pt idx="7">
                  <c:v>8.9999999999999993E-3</c:v>
                </c:pt>
                <c:pt idx="8">
                  <c:v>1.4999999999999999E-2</c:v>
                </c:pt>
                <c:pt idx="9">
                  <c:v>6.1490000000000003E-2</c:v>
                </c:pt>
                <c:pt idx="10">
                  <c:v>0.12289</c:v>
                </c:pt>
                <c:pt idx="11">
                  <c:v>0.17363000000000001</c:v>
                </c:pt>
              </c:numCache>
            </c:numRef>
          </c:val>
          <c:extLst>
            <c:ext xmlns:c16="http://schemas.microsoft.com/office/drawing/2014/chart" uri="{C3380CC4-5D6E-409C-BE32-E72D297353CC}">
              <c16:uniqueId val="{00000001-FA99-4B1B-BCC9-AFDE24F83B76}"/>
            </c:ext>
          </c:extLst>
        </c:ser>
        <c:ser>
          <c:idx val="2"/>
          <c:order val="2"/>
          <c:tx>
            <c:strRef>
              <c:f>'8.14'!$A$29</c:f>
              <c:strCache>
                <c:ptCount val="1"/>
                <c:pt idx="0">
                  <c:v>Doprava</c:v>
                </c:pt>
              </c:strCache>
            </c:strRef>
          </c:tx>
          <c:invertIfNegative val="0"/>
          <c:val>
            <c:numRef>
              <c:f>'8.14'!$B$29:$M$29</c:f>
              <c:numCache>
                <c:formatCode>#,##0.0</c:formatCode>
                <c:ptCount val="12"/>
                <c:pt idx="0">
                  <c:v>3.14662</c:v>
                </c:pt>
                <c:pt idx="1">
                  <c:v>1.95702</c:v>
                </c:pt>
                <c:pt idx="2">
                  <c:v>1.4041700000000001</c:v>
                </c:pt>
                <c:pt idx="3">
                  <c:v>0.94679999999999997</c:v>
                </c:pt>
                <c:pt idx="4">
                  <c:v>0.27111000000000002</c:v>
                </c:pt>
                <c:pt idx="5">
                  <c:v>0.1724</c:v>
                </c:pt>
                <c:pt idx="6">
                  <c:v>8.3360000000000004E-2</c:v>
                </c:pt>
                <c:pt idx="7">
                  <c:v>0.10556</c:v>
                </c:pt>
                <c:pt idx="8">
                  <c:v>0.17888999999999999</c:v>
                </c:pt>
                <c:pt idx="9">
                  <c:v>0.66465999999999992</c:v>
                </c:pt>
                <c:pt idx="10">
                  <c:v>1.2731399999999999</c:v>
                </c:pt>
                <c:pt idx="11">
                  <c:v>2.36714</c:v>
                </c:pt>
              </c:numCache>
            </c:numRef>
          </c:val>
          <c:extLst>
            <c:ext xmlns:c16="http://schemas.microsoft.com/office/drawing/2014/chart" uri="{C3380CC4-5D6E-409C-BE32-E72D297353CC}">
              <c16:uniqueId val="{00000002-FA99-4B1B-BCC9-AFDE24F83B76}"/>
            </c:ext>
          </c:extLst>
        </c:ser>
        <c:ser>
          <c:idx val="3"/>
          <c:order val="3"/>
          <c:tx>
            <c:strRef>
              <c:f>'8.14'!$A$30</c:f>
              <c:strCache>
                <c:ptCount val="1"/>
                <c:pt idx="0">
                  <c:v>Stavebnictví</c:v>
                </c:pt>
              </c:strCache>
            </c:strRef>
          </c:tx>
          <c:invertIfNegative val="0"/>
          <c:val>
            <c:numRef>
              <c:f>'8.14'!$B$30:$M$30</c:f>
              <c:numCache>
                <c:formatCode>#,##0.0</c:formatCode>
                <c:ptCount val="12"/>
                <c:pt idx="0">
                  <c:v>2.208224</c:v>
                </c:pt>
                <c:pt idx="1">
                  <c:v>1.255925</c:v>
                </c:pt>
                <c:pt idx="2">
                  <c:v>0.98887700000000012</c:v>
                </c:pt>
                <c:pt idx="3">
                  <c:v>0.81204600000000005</c:v>
                </c:pt>
                <c:pt idx="4">
                  <c:v>0.170679</c:v>
                </c:pt>
                <c:pt idx="5">
                  <c:v>0.12078999999999999</c:v>
                </c:pt>
                <c:pt idx="6">
                  <c:v>5.9519999999999997E-2</c:v>
                </c:pt>
                <c:pt idx="7">
                  <c:v>5.407E-2</c:v>
                </c:pt>
                <c:pt idx="8">
                  <c:v>8.0860000000000001E-2</c:v>
                </c:pt>
                <c:pt idx="9">
                  <c:v>0.69239800000000007</c:v>
                </c:pt>
                <c:pt idx="10">
                  <c:v>1.495209</c:v>
                </c:pt>
                <c:pt idx="11">
                  <c:v>2.0023919999999999</c:v>
                </c:pt>
              </c:numCache>
            </c:numRef>
          </c:val>
          <c:extLst>
            <c:ext xmlns:c16="http://schemas.microsoft.com/office/drawing/2014/chart" uri="{C3380CC4-5D6E-409C-BE32-E72D297353CC}">
              <c16:uniqueId val="{00000003-FA99-4B1B-BCC9-AFDE24F83B76}"/>
            </c:ext>
          </c:extLst>
        </c:ser>
        <c:ser>
          <c:idx val="4"/>
          <c:order val="4"/>
          <c:tx>
            <c:strRef>
              <c:f>'8.14'!$A$31</c:f>
              <c:strCache>
                <c:ptCount val="1"/>
                <c:pt idx="0">
                  <c:v>Zemědělství a lesnictví</c:v>
                </c:pt>
              </c:strCache>
            </c:strRef>
          </c:tx>
          <c:invertIfNegative val="0"/>
          <c:val>
            <c:numRef>
              <c:f>'8.14'!$B$31:$M$31</c:f>
              <c:numCache>
                <c:formatCode>#,##0.0</c:formatCode>
                <c:ptCount val="12"/>
                <c:pt idx="0">
                  <c:v>1.29525</c:v>
                </c:pt>
                <c:pt idx="1">
                  <c:v>1.08507</c:v>
                </c:pt>
                <c:pt idx="2">
                  <c:v>1.0360400000000001</c:v>
                </c:pt>
                <c:pt idx="3">
                  <c:v>0.73950000000000005</c:v>
                </c:pt>
                <c:pt idx="4">
                  <c:v>0.67216000000000009</c:v>
                </c:pt>
                <c:pt idx="5">
                  <c:v>0.59483000000000008</c:v>
                </c:pt>
                <c:pt idx="6">
                  <c:v>0.57152999999999998</c:v>
                </c:pt>
                <c:pt idx="7">
                  <c:v>0.59140999999999999</c:v>
                </c:pt>
                <c:pt idx="8">
                  <c:v>0.55513999999999997</c:v>
                </c:pt>
                <c:pt idx="9">
                  <c:v>0.87435000000000007</c:v>
                </c:pt>
                <c:pt idx="10">
                  <c:v>1.1335899999999999</c:v>
                </c:pt>
                <c:pt idx="11">
                  <c:v>1.3458200000000002</c:v>
                </c:pt>
              </c:numCache>
            </c:numRef>
          </c:val>
          <c:extLst>
            <c:ext xmlns:c16="http://schemas.microsoft.com/office/drawing/2014/chart" uri="{C3380CC4-5D6E-409C-BE32-E72D297353CC}">
              <c16:uniqueId val="{00000004-FA99-4B1B-BCC9-AFDE24F83B76}"/>
            </c:ext>
          </c:extLst>
        </c:ser>
        <c:ser>
          <c:idx val="5"/>
          <c:order val="5"/>
          <c:tx>
            <c:strRef>
              <c:f>'8.14'!$A$32</c:f>
              <c:strCache>
                <c:ptCount val="1"/>
                <c:pt idx="0">
                  <c:v>Domácnosti</c:v>
                </c:pt>
              </c:strCache>
            </c:strRef>
          </c:tx>
          <c:spPr>
            <a:solidFill>
              <a:schemeClr val="accent6"/>
            </a:solidFill>
          </c:spPr>
          <c:invertIfNegative val="0"/>
          <c:val>
            <c:numRef>
              <c:f>'8.14'!$B$32:$M$32</c:f>
              <c:numCache>
                <c:formatCode>#,##0.0</c:formatCode>
                <c:ptCount val="12"/>
                <c:pt idx="0">
                  <c:v>203.10103799999999</c:v>
                </c:pt>
                <c:pt idx="1">
                  <c:v>125.560889</c:v>
                </c:pt>
                <c:pt idx="2">
                  <c:v>115.10428899999999</c:v>
                </c:pt>
                <c:pt idx="3">
                  <c:v>79.311530999999988</c:v>
                </c:pt>
                <c:pt idx="4">
                  <c:v>37.682887000000001</c:v>
                </c:pt>
                <c:pt idx="5">
                  <c:v>31.207670999999998</c:v>
                </c:pt>
                <c:pt idx="6">
                  <c:v>29.024715</c:v>
                </c:pt>
                <c:pt idx="7">
                  <c:v>28.129246000000002</c:v>
                </c:pt>
                <c:pt idx="8">
                  <c:v>40.427946000000006</c:v>
                </c:pt>
                <c:pt idx="9">
                  <c:v>88.792622999999992</c:v>
                </c:pt>
                <c:pt idx="10">
                  <c:v>150.94657699999999</c:v>
                </c:pt>
                <c:pt idx="11">
                  <c:v>182.320055</c:v>
                </c:pt>
              </c:numCache>
            </c:numRef>
          </c:val>
          <c:extLst>
            <c:ext xmlns:c16="http://schemas.microsoft.com/office/drawing/2014/chart" uri="{C3380CC4-5D6E-409C-BE32-E72D297353CC}">
              <c16:uniqueId val="{00000005-FA99-4B1B-BCC9-AFDE24F83B76}"/>
            </c:ext>
          </c:extLst>
        </c:ser>
        <c:ser>
          <c:idx val="6"/>
          <c:order val="6"/>
          <c:tx>
            <c:strRef>
              <c:f>'8.14'!$A$33</c:f>
              <c:strCache>
                <c:ptCount val="1"/>
                <c:pt idx="0">
                  <c:v>Obchod, služby, školství, zdravotnictví</c:v>
                </c:pt>
              </c:strCache>
            </c:strRef>
          </c:tx>
          <c:spPr>
            <a:solidFill>
              <a:srgbClr val="F0948F"/>
            </a:solidFill>
          </c:spPr>
          <c:invertIfNegative val="0"/>
          <c:val>
            <c:numRef>
              <c:f>'8.14'!$B$33:$M$33</c:f>
              <c:numCache>
                <c:formatCode>#,##0.0</c:formatCode>
                <c:ptCount val="12"/>
                <c:pt idx="0">
                  <c:v>93.670826999999989</c:v>
                </c:pt>
                <c:pt idx="1">
                  <c:v>56.129656999999995</c:v>
                </c:pt>
                <c:pt idx="2">
                  <c:v>47.551063000000013</c:v>
                </c:pt>
                <c:pt idx="3">
                  <c:v>29.775099000000001</c:v>
                </c:pt>
                <c:pt idx="4">
                  <c:v>11.727079999999999</c:v>
                </c:pt>
                <c:pt idx="5">
                  <c:v>8.8438049999999997</c:v>
                </c:pt>
                <c:pt idx="6">
                  <c:v>6.7755459999999994</c:v>
                </c:pt>
                <c:pt idx="7">
                  <c:v>7.4724729999999999</c:v>
                </c:pt>
                <c:pt idx="8">
                  <c:v>9.8068830000000009</c:v>
                </c:pt>
                <c:pt idx="9">
                  <c:v>31.229406000000008</c:v>
                </c:pt>
                <c:pt idx="10">
                  <c:v>60.546701000000006</c:v>
                </c:pt>
                <c:pt idx="11">
                  <c:v>80.154529999999994</c:v>
                </c:pt>
              </c:numCache>
            </c:numRef>
          </c:val>
          <c:extLst>
            <c:ext xmlns:c16="http://schemas.microsoft.com/office/drawing/2014/chart" uri="{C3380CC4-5D6E-409C-BE32-E72D297353CC}">
              <c16:uniqueId val="{00000006-FA99-4B1B-BCC9-AFDE24F83B76}"/>
            </c:ext>
          </c:extLst>
        </c:ser>
        <c:ser>
          <c:idx val="7"/>
          <c:order val="7"/>
          <c:tx>
            <c:strRef>
              <c:f>'8.14'!$A$34</c:f>
              <c:strCache>
                <c:ptCount val="1"/>
                <c:pt idx="0">
                  <c:v>Ostatní</c:v>
                </c:pt>
              </c:strCache>
            </c:strRef>
          </c:tx>
          <c:spPr>
            <a:solidFill>
              <a:srgbClr val="F7C9C7"/>
            </a:solidFill>
          </c:spPr>
          <c:invertIfNegative val="0"/>
          <c:val>
            <c:numRef>
              <c:f>'8.14'!$B$34:$M$34</c:f>
              <c:numCache>
                <c:formatCode>#,##0.0</c:formatCode>
                <c:ptCount val="12"/>
                <c:pt idx="0">
                  <c:v>0.5411220000000001</c:v>
                </c:pt>
                <c:pt idx="1">
                  <c:v>0.31564800000000004</c:v>
                </c:pt>
                <c:pt idx="2">
                  <c:v>0.22789199999999998</c:v>
                </c:pt>
                <c:pt idx="3">
                  <c:v>9.7939999999999999E-2</c:v>
                </c:pt>
                <c:pt idx="4">
                  <c:v>5.0000000000000001E-3</c:v>
                </c:pt>
                <c:pt idx="5">
                  <c:v>0</c:v>
                </c:pt>
                <c:pt idx="6">
                  <c:v>0.01</c:v>
                </c:pt>
                <c:pt idx="7">
                  <c:v>0.01</c:v>
                </c:pt>
                <c:pt idx="8">
                  <c:v>0.10340200000000001</c:v>
                </c:pt>
                <c:pt idx="9">
                  <c:v>0.44044599999999995</c:v>
                </c:pt>
                <c:pt idx="10">
                  <c:v>0.96182899999999993</c:v>
                </c:pt>
                <c:pt idx="11">
                  <c:v>1.089499</c:v>
                </c:pt>
              </c:numCache>
            </c:numRef>
          </c:val>
          <c:extLst>
            <c:ext xmlns:c16="http://schemas.microsoft.com/office/drawing/2014/chart" uri="{C3380CC4-5D6E-409C-BE32-E72D297353CC}">
              <c16:uniqueId val="{00000007-FA99-4B1B-BCC9-AFDE24F83B76}"/>
            </c:ext>
          </c:extLst>
        </c:ser>
        <c:dLbls>
          <c:showLegendKey val="0"/>
          <c:showVal val="0"/>
          <c:showCatName val="0"/>
          <c:showSerName val="0"/>
          <c:showPercent val="0"/>
          <c:showBubbleSize val="0"/>
        </c:dLbls>
        <c:gapWidth val="50"/>
        <c:overlap val="100"/>
        <c:axId val="284426240"/>
        <c:axId val="284427776"/>
      </c:barChart>
      <c:catAx>
        <c:axId val="2844262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427776"/>
        <c:crosses val="autoZero"/>
        <c:auto val="1"/>
        <c:lblAlgn val="ctr"/>
        <c:lblOffset val="100"/>
        <c:noMultiLvlLbl val="0"/>
      </c:catAx>
      <c:valAx>
        <c:axId val="284427776"/>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4262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'8.14'!$M$39</c:f>
              <c:strCache>
                <c:ptCount val="1"/>
                <c:pt idx="0">
                  <c:v>Instalovaný výkon</c:v>
                </c:pt>
              </c:strCache>
            </c:strRef>
          </c:tx>
          <c:invertIfNegative val="0"/>
          <c:val>
            <c:numRef>
              <c:f>'8.14'!$N$39</c:f>
              <c:numCache>
                <c:formatCode>0.0%</c:formatCode>
                <c:ptCount val="1"/>
                <c:pt idx="0">
                  <c:v>3.3806969432742064E-2</c:v>
                </c:pt>
              </c:numCache>
            </c:numRef>
          </c:val>
          <c:extLst>
            <c:ext xmlns:c16="http://schemas.microsoft.com/office/drawing/2014/chart" uri="{C3380CC4-5D6E-409C-BE32-E72D297353CC}">
              <c16:uniqueId val="{00000000-0A0C-4FB2-83B0-E06802AF94F6}"/>
            </c:ext>
          </c:extLst>
        </c:ser>
        <c:ser>
          <c:idx val="1"/>
          <c:order val="1"/>
          <c:tx>
            <c:strRef>
              <c:f>'8.14'!$M$40</c:f>
              <c:strCache>
                <c:ptCount val="1"/>
                <c:pt idx="0">
                  <c:v>Výroba tepla brutto</c:v>
                </c:pt>
              </c:strCache>
            </c:strRef>
          </c:tx>
          <c:invertIfNegative val="0"/>
          <c:val>
            <c:numRef>
              <c:f>'8.14'!$N$40</c:f>
              <c:numCache>
                <c:formatCode>0.0%</c:formatCode>
                <c:ptCount val="1"/>
                <c:pt idx="0">
                  <c:v>4.8220123655509393E-2</c:v>
                </c:pt>
              </c:numCache>
            </c:numRef>
          </c:val>
          <c:extLst>
            <c:ext xmlns:c16="http://schemas.microsoft.com/office/drawing/2014/chart" uri="{C3380CC4-5D6E-409C-BE32-E72D297353CC}">
              <c16:uniqueId val="{00000001-0A0C-4FB2-83B0-E06802AF94F6}"/>
            </c:ext>
          </c:extLst>
        </c:ser>
        <c:ser>
          <c:idx val="2"/>
          <c:order val="2"/>
          <c:tx>
            <c:strRef>
              <c:f>'8.14'!$M$41</c:f>
              <c:strCache>
                <c:ptCount val="1"/>
                <c:pt idx="0">
                  <c:v>Dodávky tepla</c:v>
                </c:pt>
              </c:strCache>
            </c:strRef>
          </c:tx>
          <c:invertIfNegative val="0"/>
          <c:val>
            <c:numRef>
              <c:f>'8.14'!$N$41</c:f>
              <c:numCache>
                <c:formatCode>0.0%</c:formatCode>
                <c:ptCount val="1"/>
                <c:pt idx="0">
                  <c:v>4.3817653524950664E-2</c:v>
                </c:pt>
              </c:numCache>
            </c:numRef>
          </c:val>
          <c:extLst>
            <c:ext xmlns:c16="http://schemas.microsoft.com/office/drawing/2014/chart" uri="{C3380CC4-5D6E-409C-BE32-E72D297353CC}">
              <c16:uniqueId val="{00000002-0A0C-4FB2-83B0-E06802AF94F6}"/>
            </c:ext>
          </c:extLst>
        </c:ser>
        <c:dLbls>
          <c:showLegendKey val="0"/>
          <c:showVal val="0"/>
          <c:showCatName val="0"/>
          <c:showSerName val="0"/>
          <c:showPercent val="0"/>
          <c:showBubbleSize val="0"/>
        </c:dLbls>
        <c:gapWidth val="150"/>
        <c:axId val="284471296"/>
        <c:axId val="284472832"/>
      </c:barChart>
      <c:catAx>
        <c:axId val="284471296"/>
        <c:scaling>
          <c:orientation val="maxMin"/>
        </c:scaling>
        <c:delete val="0"/>
        <c:axPos val="l"/>
        <c:numFmt formatCode="General" sourceLinked="1"/>
        <c:majorTickMark val="none"/>
        <c:minorTickMark val="none"/>
        <c:tickLblPos val="none"/>
        <c:crossAx val="284472832"/>
        <c:crosses val="autoZero"/>
        <c:auto val="1"/>
        <c:lblAlgn val="ctr"/>
        <c:lblOffset val="100"/>
        <c:noMultiLvlLbl val="0"/>
      </c:catAx>
      <c:valAx>
        <c:axId val="2844728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4471296"/>
        <c:crosses val="max"/>
        <c:crossBetween val="between"/>
      </c:valAx>
    </c:plotArea>
    <c:legend>
      <c:legendPos val="b"/>
      <c:layout>
        <c:manualLayout>
          <c:xMode val="edge"/>
          <c:yMode val="edge"/>
          <c:x val="1.5162396231415507E-3"/>
          <c:y val="0.76406173692914925"/>
          <c:w val="0.48816888524113639"/>
          <c:h val="0.235938263070850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chemeClr val="tx2"/>
                </a:solidFill>
              </a:defRPr>
            </a:pPr>
            <a:r>
              <a:rPr lang="cs-CZ" sz="1000" b="1" i="0" baseline="0">
                <a:solidFill>
                  <a:srgbClr val="233060"/>
                </a:solidFill>
                <a:effectLst/>
                <a:latin typeface="Arial" panose="020B0604020202020204" pitchFamily="34" charset="0"/>
                <a:cs typeface="Arial" panose="020B0604020202020204" pitchFamily="34" charset="0"/>
              </a:rPr>
              <a:t>Dodávky tepla podle paliv (TJ)</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2.8085811307106494E-3"/>
          <c:y val="2.8891280065699226E-2"/>
        </c:manualLayout>
      </c:layout>
      <c:overlay val="0"/>
    </c:title>
    <c:autoTitleDeleted val="0"/>
    <c:plotArea>
      <c:layout>
        <c:manualLayout>
          <c:layoutTarget val="inner"/>
          <c:xMode val="edge"/>
          <c:yMode val="edge"/>
          <c:x val="0.10368643017728889"/>
          <c:y val="0.23448425883839485"/>
          <c:w val="0.85732720416688057"/>
          <c:h val="0.57809886809731714"/>
        </c:manualLayout>
      </c:layout>
      <c:barChart>
        <c:barDir val="col"/>
        <c:grouping val="stacked"/>
        <c:varyColors val="0"/>
        <c:ser>
          <c:idx val="0"/>
          <c:order val="0"/>
          <c:tx>
            <c:strRef>
              <c:f>'8.14'!$A$10</c:f>
              <c:strCache>
                <c:ptCount val="1"/>
                <c:pt idx="0">
                  <c:v>Biomasa</c:v>
                </c:pt>
              </c:strCache>
            </c:strRef>
          </c:tx>
          <c:spPr>
            <a:solidFill>
              <a:srgbClr val="23315F"/>
            </a:solidFill>
          </c:spPr>
          <c:invertIfNegative val="0"/>
          <c:val>
            <c:numRef>
              <c:f>'8.14'!$B$10:$M$10</c:f>
              <c:numCache>
                <c:formatCode>#,##0.0</c:formatCode>
                <c:ptCount val="12"/>
                <c:pt idx="0">
                  <c:v>80.587635000000006</c:v>
                </c:pt>
                <c:pt idx="1">
                  <c:v>80.720237999999995</c:v>
                </c:pt>
                <c:pt idx="2">
                  <c:v>51.354012000000004</c:v>
                </c:pt>
                <c:pt idx="3">
                  <c:v>33.836576000000001</c:v>
                </c:pt>
                <c:pt idx="4">
                  <c:v>17.278586999999998</c:v>
                </c:pt>
                <c:pt idx="5">
                  <c:v>11.078014999999999</c:v>
                </c:pt>
                <c:pt idx="6">
                  <c:v>8.2426630000000003</c:v>
                </c:pt>
                <c:pt idx="7">
                  <c:v>7.4677620000000005</c:v>
                </c:pt>
                <c:pt idx="8">
                  <c:v>15.057658999999999</c:v>
                </c:pt>
                <c:pt idx="9">
                  <c:v>51.045484999999999</c:v>
                </c:pt>
                <c:pt idx="10">
                  <c:v>88.071816000000013</c:v>
                </c:pt>
                <c:pt idx="11">
                  <c:v>76.701584999999994</c:v>
                </c:pt>
              </c:numCache>
            </c:numRef>
          </c:val>
          <c:extLst>
            <c:ext xmlns:c16="http://schemas.microsoft.com/office/drawing/2014/chart" uri="{C3380CC4-5D6E-409C-BE32-E72D297353CC}">
              <c16:uniqueId val="{00000000-CEFC-45C0-93EE-DC9598E52E86}"/>
            </c:ext>
          </c:extLst>
        </c:ser>
        <c:ser>
          <c:idx val="1"/>
          <c:order val="1"/>
          <c:tx>
            <c:strRef>
              <c:f>'8.14'!$A$11</c:f>
              <c:strCache>
                <c:ptCount val="1"/>
                <c:pt idx="0">
                  <c:v>Bioplyn</c:v>
                </c:pt>
              </c:strCache>
            </c:strRef>
          </c:tx>
          <c:spPr>
            <a:solidFill>
              <a:srgbClr val="5A6588"/>
            </a:solidFill>
          </c:spPr>
          <c:invertIfNegative val="0"/>
          <c:val>
            <c:numRef>
              <c:f>'8.14'!$B$11:$M$11</c:f>
              <c:numCache>
                <c:formatCode>#,##0.0</c:formatCode>
                <c:ptCount val="12"/>
                <c:pt idx="0">
                  <c:v>0.91243000000000007</c:v>
                </c:pt>
                <c:pt idx="1">
                  <c:v>2.0799099999999999</c:v>
                </c:pt>
                <c:pt idx="2">
                  <c:v>1.06294</c:v>
                </c:pt>
                <c:pt idx="3">
                  <c:v>0.48348000000000002</c:v>
                </c:pt>
                <c:pt idx="4">
                  <c:v>0.31219000000000002</c:v>
                </c:pt>
                <c:pt idx="5">
                  <c:v>0.24035000000000004</c:v>
                </c:pt>
                <c:pt idx="6">
                  <c:v>0.18681</c:v>
                </c:pt>
                <c:pt idx="7">
                  <c:v>0.33278999999999997</c:v>
                </c:pt>
                <c:pt idx="8">
                  <c:v>0.22947999999999999</c:v>
                </c:pt>
                <c:pt idx="9">
                  <c:v>0.59475999999999996</c:v>
                </c:pt>
                <c:pt idx="10">
                  <c:v>1.2342599999999999</c:v>
                </c:pt>
                <c:pt idx="11">
                  <c:v>1.2598400000000001</c:v>
                </c:pt>
              </c:numCache>
            </c:numRef>
          </c:val>
          <c:extLst>
            <c:ext xmlns:c16="http://schemas.microsoft.com/office/drawing/2014/chart" uri="{C3380CC4-5D6E-409C-BE32-E72D297353CC}">
              <c16:uniqueId val="{00000001-CEFC-45C0-93EE-DC9598E52E86}"/>
            </c:ext>
          </c:extLst>
        </c:ser>
        <c:ser>
          <c:idx val="2"/>
          <c:order val="2"/>
          <c:tx>
            <c:strRef>
              <c:f>'8.14'!$A$12</c:f>
              <c:strCache>
                <c:ptCount val="1"/>
                <c:pt idx="0">
                  <c:v>Černé uhlí</c:v>
                </c:pt>
              </c:strCache>
            </c:strRef>
          </c:tx>
          <c:spPr>
            <a:solidFill>
              <a:srgbClr val="9198B0"/>
            </a:solidFill>
          </c:spPr>
          <c:invertIfNegative val="0"/>
          <c:val>
            <c:numRef>
              <c:f>'8.14'!$B$12:$M$12</c:f>
              <c:numCache>
                <c:formatCode>#,##0.0</c:formatCode>
                <c:ptCount val="12"/>
                <c:pt idx="0">
                  <c:v>0</c:v>
                </c:pt>
                <c:pt idx="1">
                  <c:v>0</c:v>
                </c:pt>
                <c:pt idx="2">
                  <c:v>0</c:v>
                </c:pt>
                <c:pt idx="3">
                  <c:v>0</c:v>
                </c:pt>
                <c:pt idx="4">
                  <c:v>0</c:v>
                </c:pt>
                <c:pt idx="5">
                  <c:v>0.64002999999999999</c:v>
                </c:pt>
                <c:pt idx="6">
                  <c:v>0</c:v>
                </c:pt>
                <c:pt idx="7">
                  <c:v>0.69544000000000006</c:v>
                </c:pt>
                <c:pt idx="8">
                  <c:v>0</c:v>
                </c:pt>
                <c:pt idx="9">
                  <c:v>5.1639200000000001</c:v>
                </c:pt>
                <c:pt idx="10">
                  <c:v>9.553090000000001</c:v>
                </c:pt>
                <c:pt idx="11">
                  <c:v>10.085760000000001</c:v>
                </c:pt>
              </c:numCache>
            </c:numRef>
          </c:val>
          <c:extLst>
            <c:ext xmlns:c16="http://schemas.microsoft.com/office/drawing/2014/chart" uri="{C3380CC4-5D6E-409C-BE32-E72D297353CC}">
              <c16:uniqueId val="{00000002-CEFC-45C0-93EE-DC9598E52E86}"/>
            </c:ext>
          </c:extLst>
        </c:ser>
        <c:ser>
          <c:idx val="3"/>
          <c:order val="3"/>
          <c:tx>
            <c:strRef>
              <c:f>'8.14'!$A$13</c:f>
              <c:strCache>
                <c:ptCount val="1"/>
                <c:pt idx="0">
                  <c:v>Elektrická energie</c:v>
                </c:pt>
              </c:strCache>
            </c:strRef>
          </c:tx>
          <c:spPr>
            <a:solidFill>
              <a:srgbClr val="C8CBD7"/>
            </a:solidFill>
          </c:spPr>
          <c:invertIfNegative val="0"/>
          <c:val>
            <c:numRef>
              <c:f>'8.14'!$B$13:$M$13</c:f>
              <c:numCache>
                <c:formatCode>#,##0.0</c:formatCode>
                <c:ptCount val="12"/>
                <c:pt idx="0">
                  <c:v>0</c:v>
                </c:pt>
                <c:pt idx="1">
                  <c:v>0</c:v>
                </c:pt>
                <c:pt idx="2">
                  <c:v>0</c:v>
                </c:pt>
                <c:pt idx="3">
                  <c:v>2.8000000000000001E-2</c:v>
                </c:pt>
                <c:pt idx="4">
                  <c:v>5.28E-2</c:v>
                </c:pt>
                <c:pt idx="5">
                  <c:v>5.1200000000000002E-2</c:v>
                </c:pt>
                <c:pt idx="6">
                  <c:v>4.6200000000000005E-2</c:v>
                </c:pt>
                <c:pt idx="7">
                  <c:v>1.66E-2</c:v>
                </c:pt>
                <c:pt idx="8">
                  <c:v>1.6899999999999998E-2</c:v>
                </c:pt>
                <c:pt idx="9">
                  <c:v>0</c:v>
                </c:pt>
                <c:pt idx="10">
                  <c:v>2.9999999999999997E-4</c:v>
                </c:pt>
                <c:pt idx="11">
                  <c:v>0</c:v>
                </c:pt>
              </c:numCache>
            </c:numRef>
          </c:val>
          <c:extLst>
            <c:ext xmlns:c16="http://schemas.microsoft.com/office/drawing/2014/chart" uri="{C3380CC4-5D6E-409C-BE32-E72D297353CC}">
              <c16:uniqueId val="{00000003-CEFC-45C0-93EE-DC9598E52E86}"/>
            </c:ext>
          </c:extLst>
        </c:ser>
        <c:ser>
          <c:idx val="4"/>
          <c:order val="4"/>
          <c:tx>
            <c:strRef>
              <c:f>'8.14'!$A$14</c:f>
              <c:strCache>
                <c:ptCount val="1"/>
                <c:pt idx="0">
                  <c:v>Energie prostředí (tepelné čerpadlo)</c:v>
                </c:pt>
              </c:strCache>
            </c:strRef>
          </c:tx>
          <c:spPr>
            <a:solidFill>
              <a:srgbClr val="E02C1F"/>
            </a:solidFill>
          </c:spPr>
          <c:invertIfNegative val="0"/>
          <c:val>
            <c:numRef>
              <c:f>'8.14'!$B$14:$M$14</c:f>
              <c:numCache>
                <c:formatCode>#,##0.0</c:formatCode>
                <c:ptCount val="12"/>
                <c:pt idx="0">
                  <c:v>3.8140000000000001E-3</c:v>
                </c:pt>
                <c:pt idx="1">
                  <c:v>2.428E-3</c:v>
                </c:pt>
                <c:pt idx="2">
                  <c:v>8.7070000000000012E-3</c:v>
                </c:pt>
                <c:pt idx="3">
                  <c:v>1.7762E-2</c:v>
                </c:pt>
                <c:pt idx="4">
                  <c:v>2.0033000000000002E-2</c:v>
                </c:pt>
                <c:pt idx="5">
                  <c:v>1.5264E-2</c:v>
                </c:pt>
                <c:pt idx="6">
                  <c:v>1.3736E-2</c:v>
                </c:pt>
                <c:pt idx="7">
                  <c:v>3.6469999999999995E-2</c:v>
                </c:pt>
                <c:pt idx="8">
                  <c:v>4.7563000000000001E-2</c:v>
                </c:pt>
                <c:pt idx="9">
                  <c:v>0.49150700000000003</c:v>
                </c:pt>
                <c:pt idx="10">
                  <c:v>0.60983600000000004</c:v>
                </c:pt>
                <c:pt idx="11">
                  <c:v>0.54633399999999999</c:v>
                </c:pt>
              </c:numCache>
            </c:numRef>
          </c:val>
          <c:extLst>
            <c:ext xmlns:c16="http://schemas.microsoft.com/office/drawing/2014/chart" uri="{C3380CC4-5D6E-409C-BE32-E72D297353CC}">
              <c16:uniqueId val="{00000004-CEFC-45C0-93EE-DC9598E52E86}"/>
            </c:ext>
          </c:extLst>
        </c:ser>
        <c:ser>
          <c:idx val="5"/>
          <c:order val="5"/>
          <c:tx>
            <c:strRef>
              <c:f>'8.14'!$A$15</c:f>
              <c:strCache>
                <c:ptCount val="1"/>
                <c:pt idx="0">
                  <c:v>Energie Slunce (solární kolektor)</c:v>
                </c:pt>
              </c:strCache>
            </c:strRef>
          </c:tx>
          <c:spPr>
            <a:solidFill>
              <a:srgbClr val="E86158"/>
            </a:solidFill>
          </c:spPr>
          <c:invertIfNegative val="0"/>
          <c:val>
            <c:numRef>
              <c:f>'8.14'!$B$15:$M$15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CEFC-45C0-93EE-DC9598E52E86}"/>
            </c:ext>
          </c:extLst>
        </c:ser>
        <c:ser>
          <c:idx val="6"/>
          <c:order val="6"/>
          <c:tx>
            <c:strRef>
              <c:f>'8.14'!$A$16</c:f>
              <c:strCache>
                <c:ptCount val="1"/>
                <c:pt idx="0">
                  <c:v>Hnědé uhlí</c:v>
                </c:pt>
              </c:strCache>
            </c:strRef>
          </c:tx>
          <c:spPr>
            <a:solidFill>
              <a:srgbClr val="F0948F"/>
            </a:solidFill>
          </c:spPr>
          <c:invertIfNegative val="0"/>
          <c:val>
            <c:numRef>
              <c:f>'8.14'!$B$16:$M$16</c:f>
              <c:numCache>
                <c:formatCode>#,##0.0</c:formatCode>
                <c:ptCount val="12"/>
                <c:pt idx="0">
                  <c:v>283.211997</c:v>
                </c:pt>
                <c:pt idx="1">
                  <c:v>166.43351100000001</c:v>
                </c:pt>
                <c:pt idx="2">
                  <c:v>149.89263</c:v>
                </c:pt>
                <c:pt idx="3">
                  <c:v>139.25497300000001</c:v>
                </c:pt>
                <c:pt idx="4">
                  <c:v>99.634473999999997</c:v>
                </c:pt>
                <c:pt idx="5">
                  <c:v>68.746934999999993</c:v>
                </c:pt>
                <c:pt idx="6">
                  <c:v>2.3717470000000005</c:v>
                </c:pt>
                <c:pt idx="7">
                  <c:v>70.780788000000001</c:v>
                </c:pt>
                <c:pt idx="8">
                  <c:v>87.479300000000009</c:v>
                </c:pt>
                <c:pt idx="9">
                  <c:v>115.13474000000001</c:v>
                </c:pt>
                <c:pt idx="10">
                  <c:v>148.05115499999999</c:v>
                </c:pt>
                <c:pt idx="11">
                  <c:v>170.98197200000001</c:v>
                </c:pt>
              </c:numCache>
            </c:numRef>
          </c:val>
          <c:extLst>
            <c:ext xmlns:c16="http://schemas.microsoft.com/office/drawing/2014/chart" uri="{C3380CC4-5D6E-409C-BE32-E72D297353CC}">
              <c16:uniqueId val="{00000006-CEFC-45C0-93EE-DC9598E52E86}"/>
            </c:ext>
          </c:extLst>
        </c:ser>
        <c:ser>
          <c:idx val="7"/>
          <c:order val="7"/>
          <c:tx>
            <c:strRef>
              <c:f>'8.14'!$A$17</c:f>
              <c:strCache>
                <c:ptCount val="1"/>
                <c:pt idx="0">
                  <c:v>Jaderné palivo</c:v>
                </c:pt>
              </c:strCache>
            </c:strRef>
          </c:tx>
          <c:spPr>
            <a:solidFill>
              <a:srgbClr val="F7C9C7"/>
            </a:solidFill>
          </c:spPr>
          <c:invertIfNegative val="0"/>
          <c:val>
            <c:numRef>
              <c:f>'8.14'!$B$17:$M$17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CEFC-45C0-93EE-DC9598E52E86}"/>
            </c:ext>
          </c:extLst>
        </c:ser>
        <c:ser>
          <c:idx val="8"/>
          <c:order val="8"/>
          <c:tx>
            <c:strRef>
              <c:f>'8.14'!$A$18</c:f>
              <c:strCache>
                <c:ptCount val="1"/>
                <c:pt idx="0">
                  <c:v>Koks</c:v>
                </c:pt>
              </c:strCache>
            </c:strRef>
          </c:tx>
          <c:spPr>
            <a:solidFill>
              <a:srgbClr val="262626"/>
            </a:solidFill>
          </c:spPr>
          <c:invertIfNegative val="0"/>
          <c:val>
            <c:numRef>
              <c:f>'8.14'!$B$18:$M$18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EFC-45C0-93EE-DC9598E52E86}"/>
            </c:ext>
          </c:extLst>
        </c:ser>
        <c:ser>
          <c:idx val="9"/>
          <c:order val="9"/>
          <c:tx>
            <c:strRef>
              <c:f>'8.14'!$A$19</c:f>
              <c:strCache>
                <c:ptCount val="1"/>
                <c:pt idx="0">
                  <c:v>Odpadní teplo</c:v>
                </c:pt>
              </c:strCache>
            </c:strRef>
          </c:tx>
          <c:spPr>
            <a:solidFill>
              <a:srgbClr val="646363"/>
            </a:solidFill>
          </c:spPr>
          <c:invertIfNegative val="0"/>
          <c:val>
            <c:numRef>
              <c:f>'8.14'!$B$19:$M$19</c:f>
              <c:numCache>
                <c:formatCode>#,##0.0</c:formatCode>
                <c:ptCount val="12"/>
                <c:pt idx="0">
                  <c:v>1.351</c:v>
                </c:pt>
                <c:pt idx="1">
                  <c:v>2.105</c:v>
                </c:pt>
                <c:pt idx="2">
                  <c:v>3.444</c:v>
                </c:pt>
                <c:pt idx="3">
                  <c:v>1.82</c:v>
                </c:pt>
                <c:pt idx="4">
                  <c:v>1.208</c:v>
                </c:pt>
                <c:pt idx="5">
                  <c:v>0.67</c:v>
                </c:pt>
                <c:pt idx="6">
                  <c:v>0.79400000000000004</c:v>
                </c:pt>
                <c:pt idx="7">
                  <c:v>0.52900000000000003</c:v>
                </c:pt>
                <c:pt idx="8">
                  <c:v>1.488</c:v>
                </c:pt>
                <c:pt idx="9">
                  <c:v>0.53700000000000003</c:v>
                </c:pt>
                <c:pt idx="10">
                  <c:v>2.907</c:v>
                </c:pt>
                <c:pt idx="11">
                  <c:v>1.036</c:v>
                </c:pt>
              </c:numCache>
            </c:numRef>
          </c:val>
          <c:extLst>
            <c:ext xmlns:c16="http://schemas.microsoft.com/office/drawing/2014/chart" uri="{C3380CC4-5D6E-409C-BE32-E72D297353CC}">
              <c16:uniqueId val="{00000009-CEFC-45C0-93EE-DC9598E52E86}"/>
            </c:ext>
          </c:extLst>
        </c:ser>
        <c:ser>
          <c:idx val="10"/>
          <c:order val="10"/>
          <c:tx>
            <c:strRef>
              <c:f>'8.14'!$A$20</c:f>
              <c:strCache>
                <c:ptCount val="1"/>
                <c:pt idx="0">
                  <c:v>Ostatní kapalná paliva</c:v>
                </c:pt>
              </c:strCache>
            </c:strRef>
          </c:tx>
          <c:spPr>
            <a:solidFill>
              <a:srgbClr val="9D9D9C"/>
            </a:solidFill>
          </c:spPr>
          <c:invertIfNegative val="0"/>
          <c:val>
            <c:numRef>
              <c:f>'8.14'!$B$20:$M$20</c:f>
              <c:numCache>
                <c:formatCode>#,##0.0</c:formatCode>
                <c:ptCount val="12"/>
                <c:pt idx="0">
                  <c:v>6.8319999999999999</c:v>
                </c:pt>
                <c:pt idx="1">
                  <c:v>1.0389999999999999</c:v>
                </c:pt>
                <c:pt idx="2">
                  <c:v>0</c:v>
                </c:pt>
                <c:pt idx="3">
                  <c:v>2.9209999999999998</c:v>
                </c:pt>
                <c:pt idx="4">
                  <c:v>0</c:v>
                </c:pt>
                <c:pt idx="5">
                  <c:v>0</c:v>
                </c:pt>
                <c:pt idx="6">
                  <c:v>0</c:v>
                </c:pt>
                <c:pt idx="7">
                  <c:v>0</c:v>
                </c:pt>
                <c:pt idx="8">
                  <c:v>1.7110000000000001</c:v>
                </c:pt>
                <c:pt idx="9">
                  <c:v>2.7930000000000001</c:v>
                </c:pt>
                <c:pt idx="10">
                  <c:v>6.77</c:v>
                </c:pt>
                <c:pt idx="11">
                  <c:v>6.4409999999999998</c:v>
                </c:pt>
              </c:numCache>
            </c:numRef>
          </c:val>
          <c:extLst>
            <c:ext xmlns:c16="http://schemas.microsoft.com/office/drawing/2014/chart" uri="{C3380CC4-5D6E-409C-BE32-E72D297353CC}">
              <c16:uniqueId val="{0000000A-CEFC-45C0-93EE-DC9598E52E86}"/>
            </c:ext>
          </c:extLst>
        </c:ser>
        <c:ser>
          <c:idx val="11"/>
          <c:order val="11"/>
          <c:tx>
            <c:strRef>
              <c:f>'8.14'!$A$21</c:f>
              <c:strCache>
                <c:ptCount val="1"/>
                <c:pt idx="0">
                  <c:v>Ostatní pevná paliva</c:v>
                </c:pt>
              </c:strCache>
            </c:strRef>
          </c:tx>
          <c:spPr>
            <a:solidFill>
              <a:srgbClr val="D0D0D0"/>
            </a:solidFill>
          </c:spPr>
          <c:invertIfNegative val="0"/>
          <c:val>
            <c:numRef>
              <c:f>'8.14'!$B$21:$M$21</c:f>
              <c:numCache>
                <c:formatCode>#,##0.0</c:formatCode>
                <c:ptCount val="12"/>
                <c:pt idx="0">
                  <c:v>2.0880000000000001</c:v>
                </c:pt>
                <c:pt idx="1">
                  <c:v>2.5846</c:v>
                </c:pt>
                <c:pt idx="2">
                  <c:v>2.2330000000000001</c:v>
                </c:pt>
                <c:pt idx="3">
                  <c:v>2.4420999999999999</c:v>
                </c:pt>
                <c:pt idx="4">
                  <c:v>2.9686999999999997</c:v>
                </c:pt>
                <c:pt idx="5">
                  <c:v>2.6740999999999997</c:v>
                </c:pt>
                <c:pt idx="6">
                  <c:v>2.3142</c:v>
                </c:pt>
                <c:pt idx="7">
                  <c:v>2.5369000000000002</c:v>
                </c:pt>
                <c:pt idx="8">
                  <c:v>2.0718000000000001</c:v>
                </c:pt>
                <c:pt idx="9">
                  <c:v>2.581</c:v>
                </c:pt>
                <c:pt idx="10">
                  <c:v>1.6964000000000001</c:v>
                </c:pt>
                <c:pt idx="11">
                  <c:v>2.4251999999999998</c:v>
                </c:pt>
              </c:numCache>
            </c:numRef>
          </c:val>
          <c:extLst>
            <c:ext xmlns:c16="http://schemas.microsoft.com/office/drawing/2014/chart" uri="{C3380CC4-5D6E-409C-BE32-E72D297353CC}">
              <c16:uniqueId val="{0000000B-CEFC-45C0-93EE-DC9598E52E86}"/>
            </c:ext>
          </c:extLst>
        </c:ser>
        <c:ser>
          <c:idx val="12"/>
          <c:order val="12"/>
          <c:tx>
            <c:strRef>
              <c:f>'8.14'!$A$22</c:f>
              <c:strCache>
                <c:ptCount val="1"/>
                <c:pt idx="0">
                  <c:v>Ostatní plyny</c:v>
                </c:pt>
              </c:strCache>
            </c:strRef>
          </c:tx>
          <c:spPr>
            <a:pattFill prst="ltUpDiag">
              <a:fgClr>
                <a:srgbClr val="23315F"/>
              </a:fgClr>
              <a:bgClr>
                <a:sysClr val="window" lastClr="FFFFFF"/>
              </a:bgClr>
            </a:pattFill>
          </c:spPr>
          <c:invertIfNegative val="0"/>
          <c:val>
            <c:numRef>
              <c:f>'8.14'!$B$22:$M$22</c:f>
              <c:numCache>
                <c:formatCode>#,##0.0</c:formatCode>
                <c:ptCount val="12"/>
                <c:pt idx="0">
                  <c:v>11.397</c:v>
                </c:pt>
                <c:pt idx="1">
                  <c:v>10.006</c:v>
                </c:pt>
                <c:pt idx="2">
                  <c:v>18.135000000000002</c:v>
                </c:pt>
                <c:pt idx="3">
                  <c:v>7.49</c:v>
                </c:pt>
                <c:pt idx="4">
                  <c:v>6.1139999999999999</c:v>
                </c:pt>
                <c:pt idx="5">
                  <c:v>7.2809999999999997</c:v>
                </c:pt>
                <c:pt idx="6">
                  <c:v>6.6260000000000003</c:v>
                </c:pt>
                <c:pt idx="7">
                  <c:v>4.641</c:v>
                </c:pt>
                <c:pt idx="8">
                  <c:v>5.819</c:v>
                </c:pt>
                <c:pt idx="9">
                  <c:v>12.545999999999999</c:v>
                </c:pt>
                <c:pt idx="10">
                  <c:v>14.808999999999999</c:v>
                </c:pt>
                <c:pt idx="11">
                  <c:v>15.314</c:v>
                </c:pt>
              </c:numCache>
            </c:numRef>
          </c:val>
          <c:extLst>
            <c:ext xmlns:c16="http://schemas.microsoft.com/office/drawing/2014/chart" uri="{C3380CC4-5D6E-409C-BE32-E72D297353CC}">
              <c16:uniqueId val="{0000000C-CEFC-45C0-93EE-DC9598E52E86}"/>
            </c:ext>
          </c:extLst>
        </c:ser>
        <c:ser>
          <c:idx val="13"/>
          <c:order val="13"/>
          <c:tx>
            <c:strRef>
              <c:f>'8.14'!$A$23</c:f>
              <c:strCache>
                <c:ptCount val="1"/>
                <c:pt idx="0">
                  <c:v>Ostatní</c:v>
                </c:pt>
              </c:strCache>
            </c:strRef>
          </c:tx>
          <c:spPr>
            <a:pattFill prst="ltUpDiag">
              <a:fgClr>
                <a:srgbClr val="E02C1F"/>
              </a:fgClr>
              <a:bgClr>
                <a:sysClr val="window" lastClr="FFFFFF"/>
              </a:bgClr>
            </a:pattFill>
          </c:spPr>
          <c:invertIfNegative val="0"/>
          <c:val>
            <c:numRef>
              <c:f>'8.14'!$B$23:$M$23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CEFC-45C0-93EE-DC9598E52E86}"/>
            </c:ext>
          </c:extLst>
        </c:ser>
        <c:ser>
          <c:idx val="14"/>
          <c:order val="14"/>
          <c:tx>
            <c:strRef>
              <c:f>'8.14'!$A$24</c:f>
              <c:strCache>
                <c:ptCount val="1"/>
                <c:pt idx="0">
                  <c:v>Topné oleje</c:v>
                </c:pt>
              </c:strCache>
            </c:strRef>
          </c:tx>
          <c:spPr>
            <a:pattFill prst="ltUpDiag">
              <a:fgClr>
                <a:srgbClr val="5A6588"/>
              </a:fgClr>
              <a:bgClr>
                <a:sysClr val="window" lastClr="FFFFFF"/>
              </a:bgClr>
            </a:pattFill>
          </c:spPr>
          <c:invertIfNegative val="0"/>
          <c:val>
            <c:numRef>
              <c:f>'8.14'!$B$24:$M$24</c:f>
              <c:numCache>
                <c:formatCode>#,##0.0</c:formatCode>
                <c:ptCount val="12"/>
                <c:pt idx="0">
                  <c:v>3.7740000000000003E-2</c:v>
                </c:pt>
                <c:pt idx="1">
                  <c:v>0.27149000000000001</c:v>
                </c:pt>
                <c:pt idx="2">
                  <c:v>0.21828</c:v>
                </c:pt>
                <c:pt idx="3">
                  <c:v>3.3780000000000004E-2</c:v>
                </c:pt>
                <c:pt idx="4">
                  <c:v>8.7500000000000008E-3</c:v>
                </c:pt>
                <c:pt idx="5">
                  <c:v>0.11518</c:v>
                </c:pt>
                <c:pt idx="6">
                  <c:v>0</c:v>
                </c:pt>
                <c:pt idx="7">
                  <c:v>3.8420000000000003E-2</c:v>
                </c:pt>
                <c:pt idx="8">
                  <c:v>0.38060000000000005</c:v>
                </c:pt>
                <c:pt idx="9">
                  <c:v>0.10937000000000001</c:v>
                </c:pt>
                <c:pt idx="10">
                  <c:v>0.33502999999999999</c:v>
                </c:pt>
                <c:pt idx="11">
                  <c:v>9.4730000000000009E-2</c:v>
                </c:pt>
              </c:numCache>
            </c:numRef>
          </c:val>
          <c:extLst>
            <c:ext xmlns:c16="http://schemas.microsoft.com/office/drawing/2014/chart" uri="{C3380CC4-5D6E-409C-BE32-E72D297353CC}">
              <c16:uniqueId val="{0000000E-CEFC-45C0-93EE-DC9598E52E86}"/>
            </c:ext>
          </c:extLst>
        </c:ser>
        <c:ser>
          <c:idx val="15"/>
          <c:order val="15"/>
          <c:tx>
            <c:strRef>
              <c:f>'8.14'!$A$25</c:f>
              <c:strCache>
                <c:ptCount val="1"/>
                <c:pt idx="0">
                  <c:v>Zemní plyn</c:v>
                </c:pt>
              </c:strCache>
            </c:strRef>
          </c:tx>
          <c:spPr>
            <a:pattFill prst="ltUpDiag">
              <a:fgClr>
                <a:srgbClr val="E86158"/>
              </a:fgClr>
              <a:bgClr>
                <a:sysClr val="window" lastClr="FFFFFF"/>
              </a:bgClr>
            </a:pattFill>
          </c:spPr>
          <c:invertIfNegative val="0"/>
          <c:val>
            <c:numRef>
              <c:f>'8.14'!$B$25:$M$25</c:f>
              <c:numCache>
                <c:formatCode>#,##0.0</c:formatCode>
                <c:ptCount val="12"/>
                <c:pt idx="0">
                  <c:v>132.09781399999997</c:v>
                </c:pt>
                <c:pt idx="1">
                  <c:v>86.002827000000025</c:v>
                </c:pt>
                <c:pt idx="2">
                  <c:v>96.888362999999998</c:v>
                </c:pt>
                <c:pt idx="3">
                  <c:v>52.310909000000002</c:v>
                </c:pt>
                <c:pt idx="4">
                  <c:v>35.533891999999994</c:v>
                </c:pt>
                <c:pt idx="5">
                  <c:v>50.829145000000004</c:v>
                </c:pt>
                <c:pt idx="6">
                  <c:v>96.815163999999996</c:v>
                </c:pt>
                <c:pt idx="7">
                  <c:v>37.492581999999999</c:v>
                </c:pt>
                <c:pt idx="8">
                  <c:v>42.981420000000007</c:v>
                </c:pt>
                <c:pt idx="9">
                  <c:v>62.776980999999999</c:v>
                </c:pt>
                <c:pt idx="10">
                  <c:v>112.225775</c:v>
                </c:pt>
                <c:pt idx="11">
                  <c:v>135.50469099999998</c:v>
                </c:pt>
              </c:numCache>
            </c:numRef>
          </c:val>
          <c:extLst>
            <c:ext xmlns:c16="http://schemas.microsoft.com/office/drawing/2014/chart" uri="{C3380CC4-5D6E-409C-BE32-E72D297353CC}">
              <c16:uniqueId val="{0000000F-CEFC-45C0-93EE-DC9598E52E86}"/>
            </c:ext>
          </c:extLst>
        </c:ser>
        <c:dLbls>
          <c:showLegendKey val="0"/>
          <c:showVal val="0"/>
          <c:showCatName val="0"/>
          <c:showSerName val="0"/>
          <c:showPercent val="0"/>
          <c:showBubbleSize val="0"/>
        </c:dLbls>
        <c:gapWidth val="50"/>
        <c:overlap val="100"/>
        <c:axId val="290467840"/>
        <c:axId val="290469376"/>
      </c:barChart>
      <c:catAx>
        <c:axId val="290467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469376"/>
        <c:crosses val="autoZero"/>
        <c:auto val="1"/>
        <c:lblAlgn val="ctr"/>
        <c:lblOffset val="100"/>
        <c:noMultiLvlLbl val="0"/>
      </c:catAx>
      <c:valAx>
        <c:axId val="290469376"/>
        <c:scaling>
          <c:orientation val="minMax"/>
          <c:max val="6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467840"/>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BD0-42E5-B52B-A07C1DB43778}"/>
              </c:ext>
            </c:extLst>
          </c:dPt>
          <c:dPt>
            <c:idx val="1"/>
            <c:bubble3D val="0"/>
            <c:spPr>
              <a:solidFill>
                <a:schemeClr val="accent2"/>
              </a:solidFill>
            </c:spPr>
            <c:extLst>
              <c:ext xmlns:c16="http://schemas.microsoft.com/office/drawing/2014/chart" uri="{C3380CC4-5D6E-409C-BE32-E72D297353CC}">
                <c16:uniqueId val="{00000003-FBD0-42E5-B52B-A07C1DB43778}"/>
              </c:ext>
            </c:extLst>
          </c:dPt>
          <c:dPt>
            <c:idx val="2"/>
            <c:bubble3D val="0"/>
            <c:spPr>
              <a:solidFill>
                <a:schemeClr val="accent3"/>
              </a:solidFill>
            </c:spPr>
            <c:extLst>
              <c:ext xmlns:c16="http://schemas.microsoft.com/office/drawing/2014/chart" uri="{C3380CC4-5D6E-409C-BE32-E72D297353CC}">
                <c16:uniqueId val="{00000005-FBD0-42E5-B52B-A07C1DB43778}"/>
              </c:ext>
            </c:extLst>
          </c:dPt>
          <c:dPt>
            <c:idx val="3"/>
            <c:bubble3D val="0"/>
            <c:spPr>
              <a:solidFill>
                <a:schemeClr val="accent4"/>
              </a:solidFill>
            </c:spPr>
            <c:extLst>
              <c:ext xmlns:c16="http://schemas.microsoft.com/office/drawing/2014/chart" uri="{C3380CC4-5D6E-409C-BE32-E72D297353CC}">
                <c16:uniqueId val="{00000007-FBD0-42E5-B52B-A07C1DB43778}"/>
              </c:ext>
            </c:extLst>
          </c:dPt>
          <c:dPt>
            <c:idx val="4"/>
            <c:bubble3D val="0"/>
            <c:spPr>
              <a:solidFill>
                <a:schemeClr val="accent5"/>
              </a:solidFill>
            </c:spPr>
            <c:extLst>
              <c:ext xmlns:c16="http://schemas.microsoft.com/office/drawing/2014/chart" uri="{C3380CC4-5D6E-409C-BE32-E72D297353CC}">
                <c16:uniqueId val="{00000009-FBD0-42E5-B52B-A07C1DB43778}"/>
              </c:ext>
            </c:extLst>
          </c:dPt>
          <c:dPt>
            <c:idx val="5"/>
            <c:bubble3D val="0"/>
            <c:spPr>
              <a:solidFill>
                <a:schemeClr val="accent6"/>
              </a:solidFill>
            </c:spPr>
            <c:extLst>
              <c:ext xmlns:c16="http://schemas.microsoft.com/office/drawing/2014/chart" uri="{C3380CC4-5D6E-409C-BE32-E72D297353CC}">
                <c16:uniqueId val="{0000000B-FBD0-42E5-B52B-A07C1DB43778}"/>
              </c:ext>
            </c:extLst>
          </c:dPt>
          <c:dPt>
            <c:idx val="6"/>
            <c:bubble3D val="0"/>
            <c:spPr>
              <a:solidFill>
                <a:srgbClr val="F0948F"/>
              </a:solidFill>
            </c:spPr>
            <c:extLst>
              <c:ext xmlns:c16="http://schemas.microsoft.com/office/drawing/2014/chart" uri="{C3380CC4-5D6E-409C-BE32-E72D297353CC}">
                <c16:uniqueId val="{0000000D-FBD0-42E5-B52B-A07C1DB43778}"/>
              </c:ext>
            </c:extLst>
          </c:dPt>
          <c:dPt>
            <c:idx val="7"/>
            <c:bubble3D val="0"/>
            <c:spPr>
              <a:solidFill>
                <a:srgbClr val="F7C9C7"/>
              </a:solidFill>
            </c:spPr>
            <c:extLst>
              <c:ext xmlns:c16="http://schemas.microsoft.com/office/drawing/2014/chart" uri="{C3380CC4-5D6E-409C-BE32-E72D297353CC}">
                <c16:uniqueId val="{0000000F-FBD0-42E5-B52B-A07C1DB43778}"/>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FBD0-42E5-B52B-A07C1DB43778}"/>
            </c:ext>
          </c:extLst>
        </c:ser>
        <c:ser>
          <c:idx val="2"/>
          <c:order val="1"/>
          <c:dPt>
            <c:idx val="0"/>
            <c:bubble3D val="0"/>
            <c:spPr>
              <a:solidFill>
                <a:schemeClr val="accent1"/>
              </a:solidFill>
            </c:spPr>
            <c:extLst>
              <c:ext xmlns:c16="http://schemas.microsoft.com/office/drawing/2014/chart" uri="{C3380CC4-5D6E-409C-BE32-E72D297353CC}">
                <c16:uniqueId val="{00000012-FBD0-42E5-B52B-A07C1DB43778}"/>
              </c:ext>
            </c:extLst>
          </c:dPt>
          <c:dPt>
            <c:idx val="1"/>
            <c:bubble3D val="0"/>
            <c:spPr>
              <a:solidFill>
                <a:schemeClr val="accent2"/>
              </a:solidFill>
            </c:spPr>
            <c:extLst>
              <c:ext xmlns:c16="http://schemas.microsoft.com/office/drawing/2014/chart" uri="{C3380CC4-5D6E-409C-BE32-E72D297353CC}">
                <c16:uniqueId val="{00000014-FBD0-42E5-B52B-A07C1DB43778}"/>
              </c:ext>
            </c:extLst>
          </c:dPt>
          <c:dPt>
            <c:idx val="2"/>
            <c:bubble3D val="0"/>
            <c:spPr>
              <a:solidFill>
                <a:schemeClr val="accent3"/>
              </a:solidFill>
            </c:spPr>
            <c:extLst>
              <c:ext xmlns:c16="http://schemas.microsoft.com/office/drawing/2014/chart" uri="{C3380CC4-5D6E-409C-BE32-E72D297353CC}">
                <c16:uniqueId val="{00000016-FBD0-42E5-B52B-A07C1DB43778}"/>
              </c:ext>
            </c:extLst>
          </c:dPt>
          <c:dPt>
            <c:idx val="3"/>
            <c:bubble3D val="0"/>
            <c:spPr>
              <a:solidFill>
                <a:schemeClr val="accent4"/>
              </a:solidFill>
            </c:spPr>
            <c:extLst>
              <c:ext xmlns:c16="http://schemas.microsoft.com/office/drawing/2014/chart" uri="{C3380CC4-5D6E-409C-BE32-E72D297353CC}">
                <c16:uniqueId val="{00000018-FBD0-42E5-B52B-A07C1DB43778}"/>
              </c:ext>
            </c:extLst>
          </c:dPt>
          <c:dPt>
            <c:idx val="4"/>
            <c:bubble3D val="0"/>
            <c:spPr>
              <a:solidFill>
                <a:schemeClr val="accent5"/>
              </a:solidFill>
            </c:spPr>
            <c:extLst>
              <c:ext xmlns:c16="http://schemas.microsoft.com/office/drawing/2014/chart" uri="{C3380CC4-5D6E-409C-BE32-E72D297353CC}">
                <c16:uniqueId val="{0000001A-FBD0-42E5-B52B-A07C1DB43778}"/>
              </c:ext>
            </c:extLst>
          </c:dPt>
          <c:dPt>
            <c:idx val="5"/>
            <c:bubble3D val="0"/>
            <c:spPr>
              <a:solidFill>
                <a:schemeClr val="accent6"/>
              </a:solidFill>
            </c:spPr>
            <c:extLst>
              <c:ext xmlns:c16="http://schemas.microsoft.com/office/drawing/2014/chart" uri="{C3380CC4-5D6E-409C-BE32-E72D297353CC}">
                <c16:uniqueId val="{0000001C-FBD0-42E5-B52B-A07C1DB43778}"/>
              </c:ext>
            </c:extLst>
          </c:dPt>
          <c:dPt>
            <c:idx val="6"/>
            <c:bubble3D val="0"/>
            <c:spPr>
              <a:solidFill>
                <a:srgbClr val="F0948F"/>
              </a:solidFill>
            </c:spPr>
            <c:extLst>
              <c:ext xmlns:c16="http://schemas.microsoft.com/office/drawing/2014/chart" uri="{C3380CC4-5D6E-409C-BE32-E72D297353CC}">
                <c16:uniqueId val="{0000001E-FBD0-42E5-B52B-A07C1DB43778}"/>
              </c:ext>
            </c:extLst>
          </c:dPt>
          <c:dPt>
            <c:idx val="7"/>
            <c:bubble3D val="0"/>
            <c:spPr>
              <a:solidFill>
                <a:srgbClr val="F7C9C7"/>
              </a:solidFill>
            </c:spPr>
            <c:extLst>
              <c:ext xmlns:c16="http://schemas.microsoft.com/office/drawing/2014/chart" uri="{C3380CC4-5D6E-409C-BE32-E72D297353CC}">
                <c16:uniqueId val="{00000020-FBD0-42E5-B52B-A07C1DB43778}"/>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FBD0-42E5-B52B-A07C1DB43778}"/>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v krajích ČR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8.7522858821926803E-4"/>
          <c:y val="1.9412568542671475E-2"/>
        </c:manualLayout>
      </c:layout>
      <c:overlay val="0"/>
    </c:title>
    <c:autoTitleDeleted val="0"/>
    <c:plotArea>
      <c:layout>
        <c:manualLayout>
          <c:layoutTarget val="inner"/>
          <c:xMode val="edge"/>
          <c:yMode val="edge"/>
          <c:x val="5.2474996437257108E-2"/>
          <c:y val="0.10191598484902524"/>
          <c:w val="0.93207800450719913"/>
          <c:h val="0.82696930572298821"/>
        </c:manualLayout>
      </c:layout>
      <c:barChart>
        <c:barDir val="col"/>
        <c:grouping val="stacked"/>
        <c:varyColors val="0"/>
        <c:ser>
          <c:idx val="0"/>
          <c:order val="0"/>
          <c:tx>
            <c:strRef>
              <c:f>'5.3'!$A$5</c:f>
              <c:strCache>
                <c:ptCount val="1"/>
                <c:pt idx="0">
                  <c:v>Biomasa</c:v>
                </c:pt>
              </c:strCache>
            </c:strRef>
          </c:tx>
          <c:spPr>
            <a:solidFill>
              <a:schemeClr val="tx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#,##0.0</c:formatCode>
                <c:ptCount val="14"/>
                <c:pt idx="0">
                  <c:v>0</c:v>
                </c:pt>
                <c:pt idx="1">
                  <c:v>1498.1567190000005</c:v>
                </c:pt>
                <c:pt idx="2">
                  <c:v>435.95139</c:v>
                </c:pt>
                <c:pt idx="3">
                  <c:v>396.37604700000009</c:v>
                </c:pt>
                <c:pt idx="4">
                  <c:v>612.07023200000003</c:v>
                </c:pt>
                <c:pt idx="5">
                  <c:v>635.72125799999981</c:v>
                </c:pt>
                <c:pt idx="6">
                  <c:v>2.2409480000000004</c:v>
                </c:pt>
                <c:pt idx="7">
                  <c:v>664.2178449999999</c:v>
                </c:pt>
                <c:pt idx="8">
                  <c:v>117.64328599999996</c:v>
                </c:pt>
                <c:pt idx="9">
                  <c:v>47.371340000000004</c:v>
                </c:pt>
                <c:pt idx="10">
                  <c:v>1009.7374669999997</c:v>
                </c:pt>
                <c:pt idx="11">
                  <c:v>1569.845994</c:v>
                </c:pt>
                <c:pt idx="12">
                  <c:v>1597.6128890000002</c:v>
                </c:pt>
                <c:pt idx="13">
                  <c:v>521.44203300000015</c:v>
                </c:pt>
              </c:numCache>
            </c:numRef>
          </c:val>
          <c:extLst>
            <c:ext xmlns:c16="http://schemas.microsoft.com/office/drawing/2014/chart" uri="{C3380CC4-5D6E-409C-BE32-E72D297353CC}">
              <c16:uniqueId val="{00000000-4CF3-4CEE-99A3-8A94D6647563}"/>
            </c:ext>
          </c:extLst>
        </c:ser>
        <c:ser>
          <c:idx val="1"/>
          <c:order val="1"/>
          <c:tx>
            <c:strRef>
              <c:f>'5.3'!$A$6</c:f>
              <c:strCache>
                <c:ptCount val="1"/>
                <c:pt idx="0">
                  <c:v>Bioplyn</c:v>
                </c:pt>
              </c:strCache>
            </c:strRef>
          </c:tx>
          <c:spPr>
            <a:solidFill>
              <a:schemeClr val="accent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#,##0.0</c:formatCode>
                <c:ptCount val="14"/>
                <c:pt idx="0">
                  <c:v>35.435701000000002</c:v>
                </c:pt>
                <c:pt idx="1">
                  <c:v>99.298883000000004</c:v>
                </c:pt>
                <c:pt idx="2">
                  <c:v>66.823721000000035</c:v>
                </c:pt>
                <c:pt idx="3">
                  <c:v>6.1189999999999998</c:v>
                </c:pt>
                <c:pt idx="4">
                  <c:v>38.023378999999998</c:v>
                </c:pt>
                <c:pt idx="5">
                  <c:v>28.951168000000003</c:v>
                </c:pt>
                <c:pt idx="6">
                  <c:v>8.1914500000000015</c:v>
                </c:pt>
                <c:pt idx="7">
                  <c:v>1.008702</c:v>
                </c:pt>
                <c:pt idx="8">
                  <c:v>42.013536000000002</c:v>
                </c:pt>
                <c:pt idx="9">
                  <c:v>61.670393000000033</c:v>
                </c:pt>
                <c:pt idx="10">
                  <c:v>51.76003</c:v>
                </c:pt>
                <c:pt idx="11">
                  <c:v>41.58441100000001</c:v>
                </c:pt>
                <c:pt idx="12">
                  <c:v>5.6772969999999985</c:v>
                </c:pt>
                <c:pt idx="13">
                  <c:v>8.9292400000000018</c:v>
                </c:pt>
              </c:numCache>
            </c:numRef>
          </c:val>
          <c:extLst>
            <c:ext xmlns:c16="http://schemas.microsoft.com/office/drawing/2014/chart" uri="{C3380CC4-5D6E-409C-BE32-E72D297353CC}">
              <c16:uniqueId val="{00000001-4CF3-4CEE-99A3-8A94D6647563}"/>
            </c:ext>
          </c:extLst>
        </c:ser>
        <c:ser>
          <c:idx val="2"/>
          <c:order val="2"/>
          <c:tx>
            <c:strRef>
              <c:f>'5.3'!$A$7</c:f>
              <c:strCache>
                <c:ptCount val="1"/>
                <c:pt idx="0">
                  <c:v>Černé uhlí</c:v>
                </c:pt>
              </c:strCache>
            </c:strRef>
          </c:tx>
          <c:spPr>
            <a:solidFill>
              <a:schemeClr val="accent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#,##0.0</c:formatCode>
                <c:ptCount val="14"/>
                <c:pt idx="0">
                  <c:v>0</c:v>
                </c:pt>
                <c:pt idx="1">
                  <c:v>0</c:v>
                </c:pt>
                <c:pt idx="2">
                  <c:v>0.18204999999999999</c:v>
                </c:pt>
                <c:pt idx="3">
                  <c:v>0</c:v>
                </c:pt>
                <c:pt idx="4">
                  <c:v>0</c:v>
                </c:pt>
                <c:pt idx="5">
                  <c:v>2.6035000000000004</c:v>
                </c:pt>
                <c:pt idx="6">
                  <c:v>0.17066999999999999</c:v>
                </c:pt>
                <c:pt idx="7">
                  <c:v>5124.7203679999975</c:v>
                </c:pt>
                <c:pt idx="8">
                  <c:v>0</c:v>
                </c:pt>
                <c:pt idx="9">
                  <c:v>0</c:v>
                </c:pt>
                <c:pt idx="10">
                  <c:v>0</c:v>
                </c:pt>
                <c:pt idx="11">
                  <c:v>0</c:v>
                </c:pt>
                <c:pt idx="12">
                  <c:v>2.5228899999999994</c:v>
                </c:pt>
                <c:pt idx="13">
                  <c:v>26.13824</c:v>
                </c:pt>
              </c:numCache>
            </c:numRef>
          </c:val>
          <c:extLst>
            <c:ext xmlns:c16="http://schemas.microsoft.com/office/drawing/2014/chart" uri="{C3380CC4-5D6E-409C-BE32-E72D297353CC}">
              <c16:uniqueId val="{00000002-4CF3-4CEE-99A3-8A94D6647563}"/>
            </c:ext>
          </c:extLst>
        </c:ser>
        <c:ser>
          <c:idx val="3"/>
          <c:order val="3"/>
          <c:tx>
            <c:strRef>
              <c:f>'5.3'!$A$8</c:f>
              <c:strCache>
                <c:ptCount val="1"/>
                <c:pt idx="0">
                  <c:v>Elektrická energie</c:v>
                </c:pt>
              </c:strCache>
            </c:strRef>
          </c:tx>
          <c:spPr>
            <a:solidFill>
              <a:schemeClr val="accent4"/>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#,##0.0</c:formatCode>
                <c:ptCount val="14"/>
                <c:pt idx="0">
                  <c:v>0</c:v>
                </c:pt>
                <c:pt idx="1">
                  <c:v>7.0499999999999993E-2</c:v>
                </c:pt>
                <c:pt idx="2">
                  <c:v>7.4345999999999997</c:v>
                </c:pt>
                <c:pt idx="3">
                  <c:v>0</c:v>
                </c:pt>
                <c:pt idx="4">
                  <c:v>1.56748</c:v>
                </c:pt>
                <c:pt idx="5">
                  <c:v>4.1477000000000004</c:v>
                </c:pt>
                <c:pt idx="6">
                  <c:v>0.64166000000000001</c:v>
                </c:pt>
                <c:pt idx="7">
                  <c:v>0.14786000000000002</c:v>
                </c:pt>
                <c:pt idx="8">
                  <c:v>0.169179</c:v>
                </c:pt>
                <c:pt idx="9">
                  <c:v>27.757999999999999</c:v>
                </c:pt>
                <c:pt idx="10">
                  <c:v>3.5305800000000001</c:v>
                </c:pt>
                <c:pt idx="11">
                  <c:v>41.917062000000001</c:v>
                </c:pt>
                <c:pt idx="12">
                  <c:v>0.67103000000000002</c:v>
                </c:pt>
                <c:pt idx="13">
                  <c:v>0.21199999999999999</c:v>
                </c:pt>
              </c:numCache>
            </c:numRef>
          </c:val>
          <c:extLst>
            <c:ext xmlns:c16="http://schemas.microsoft.com/office/drawing/2014/chart" uri="{C3380CC4-5D6E-409C-BE32-E72D297353CC}">
              <c16:uniqueId val="{00000003-4CF3-4CEE-99A3-8A94D6647563}"/>
            </c:ext>
          </c:extLst>
        </c:ser>
        <c:ser>
          <c:idx val="4"/>
          <c:order val="4"/>
          <c:tx>
            <c:strRef>
              <c:f>'5.3'!$A$9</c:f>
              <c:strCache>
                <c:ptCount val="1"/>
                <c:pt idx="0">
                  <c:v>Energie prostředí (tepelné čerpadlo)</c:v>
                </c:pt>
              </c:strCache>
            </c:strRef>
          </c:tx>
          <c:spPr>
            <a:solidFill>
              <a:schemeClr val="accent5"/>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#,##0.0</c:formatCode>
                <c:ptCount val="14"/>
                <c:pt idx="0">
                  <c:v>31.59018</c:v>
                </c:pt>
                <c:pt idx="1">
                  <c:v>0</c:v>
                </c:pt>
                <c:pt idx="2">
                  <c:v>0.26641500000000001</c:v>
                </c:pt>
                <c:pt idx="3">
                  <c:v>4.0168699999999999</c:v>
                </c:pt>
                <c:pt idx="4">
                  <c:v>0.46822000000000003</c:v>
                </c:pt>
                <c:pt idx="5">
                  <c:v>0</c:v>
                </c:pt>
                <c:pt idx="6">
                  <c:v>1.3615200000000001</c:v>
                </c:pt>
                <c:pt idx="7">
                  <c:v>0</c:v>
                </c:pt>
                <c:pt idx="8">
                  <c:v>0</c:v>
                </c:pt>
                <c:pt idx="9">
                  <c:v>0</c:v>
                </c:pt>
                <c:pt idx="10">
                  <c:v>0.93600000000000005</c:v>
                </c:pt>
                <c:pt idx="11">
                  <c:v>0</c:v>
                </c:pt>
                <c:pt idx="12">
                  <c:v>53.737200000000001</c:v>
                </c:pt>
                <c:pt idx="13">
                  <c:v>1.8134539999999999</c:v>
                </c:pt>
              </c:numCache>
            </c:numRef>
          </c:val>
          <c:extLst>
            <c:ext xmlns:c16="http://schemas.microsoft.com/office/drawing/2014/chart" uri="{C3380CC4-5D6E-409C-BE32-E72D297353CC}">
              <c16:uniqueId val="{00000004-4CF3-4CEE-99A3-8A94D6647563}"/>
            </c:ext>
          </c:extLst>
        </c:ser>
        <c:ser>
          <c:idx val="5"/>
          <c:order val="5"/>
          <c:tx>
            <c:strRef>
              <c:f>'5.3'!$A$10</c:f>
              <c:strCache>
                <c:ptCount val="1"/>
                <c:pt idx="0">
                  <c:v>Energie Slunce (solární kolektor)</c:v>
                </c:pt>
              </c:strCache>
            </c:strRef>
          </c:tx>
          <c:spPr>
            <a:solidFill>
              <a:schemeClr val="accent6"/>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#,##0.0</c:formatCode>
                <c:ptCount val="14"/>
                <c:pt idx="0">
                  <c:v>0</c:v>
                </c:pt>
                <c:pt idx="1">
                  <c:v>0</c:v>
                </c:pt>
                <c:pt idx="2">
                  <c:v>0.21797900000000001</c:v>
                </c:pt>
                <c:pt idx="3">
                  <c:v>1.5380100000000001</c:v>
                </c:pt>
                <c:pt idx="4">
                  <c:v>0.15619999999999998</c:v>
                </c:pt>
                <c:pt idx="5">
                  <c:v>1.1099999999999997E-2</c:v>
                </c:pt>
                <c:pt idx="6">
                  <c:v>0</c:v>
                </c:pt>
                <c:pt idx="7">
                  <c:v>0</c:v>
                </c:pt>
                <c:pt idx="8">
                  <c:v>0</c:v>
                </c:pt>
                <c:pt idx="9">
                  <c:v>0</c:v>
                </c:pt>
                <c:pt idx="10">
                  <c:v>0</c:v>
                </c:pt>
                <c:pt idx="11">
                  <c:v>0</c:v>
                </c:pt>
                <c:pt idx="12">
                  <c:v>7.2999999999999995E-2</c:v>
                </c:pt>
                <c:pt idx="13">
                  <c:v>0</c:v>
                </c:pt>
              </c:numCache>
            </c:numRef>
          </c:val>
          <c:extLst>
            <c:ext xmlns:c16="http://schemas.microsoft.com/office/drawing/2014/chart" uri="{C3380CC4-5D6E-409C-BE32-E72D297353CC}">
              <c16:uniqueId val="{00000005-4CF3-4CEE-99A3-8A94D6647563}"/>
            </c:ext>
          </c:extLst>
        </c:ser>
        <c:ser>
          <c:idx val="6"/>
          <c:order val="6"/>
          <c:tx>
            <c:strRef>
              <c:f>'5.3'!$A$11</c:f>
              <c:strCache>
                <c:ptCount val="1"/>
                <c:pt idx="0">
                  <c:v>Hnědé uhlí</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#,##0.0</c:formatCode>
                <c:ptCount val="14"/>
                <c:pt idx="0">
                  <c:v>0</c:v>
                </c:pt>
                <c:pt idx="1">
                  <c:v>939.00872900000002</c:v>
                </c:pt>
                <c:pt idx="2">
                  <c:v>14.259039</c:v>
                </c:pt>
                <c:pt idx="3">
                  <c:v>1892.3630679999997</c:v>
                </c:pt>
                <c:pt idx="4">
                  <c:v>191.05343299999998</c:v>
                </c:pt>
                <c:pt idx="5">
                  <c:v>1036.3107300000001</c:v>
                </c:pt>
                <c:pt idx="6">
                  <c:v>75.847369999999998</c:v>
                </c:pt>
                <c:pt idx="7">
                  <c:v>284.45755299999996</c:v>
                </c:pt>
                <c:pt idx="8">
                  <c:v>1176.4835009999997</c:v>
                </c:pt>
                <c:pt idx="9">
                  <c:v>3031.8012039999999</c:v>
                </c:pt>
                <c:pt idx="10">
                  <c:v>1760.9394930000001</c:v>
                </c:pt>
                <c:pt idx="11">
                  <c:v>10323.621620000002</c:v>
                </c:pt>
                <c:pt idx="12">
                  <c:v>8446.660039000004</c:v>
                </c:pt>
                <c:pt idx="13">
                  <c:v>1501.9742220000001</c:v>
                </c:pt>
              </c:numCache>
            </c:numRef>
          </c:val>
          <c:extLst>
            <c:ext xmlns:c16="http://schemas.microsoft.com/office/drawing/2014/chart" uri="{C3380CC4-5D6E-409C-BE32-E72D297353CC}">
              <c16:uniqueId val="{00000006-4CF3-4CEE-99A3-8A94D6647563}"/>
            </c:ext>
          </c:extLst>
        </c:ser>
        <c:ser>
          <c:idx val="7"/>
          <c:order val="7"/>
          <c:tx>
            <c:strRef>
              <c:f>'5.3'!$A$12</c:f>
              <c:strCache>
                <c:ptCount val="1"/>
                <c:pt idx="0">
                  <c:v>Jaderné palivo</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#,##0.0</c:formatCode>
                <c:ptCount val="14"/>
                <c:pt idx="0">
                  <c:v>0</c:v>
                </c:pt>
                <c:pt idx="1">
                  <c:v>877.22675000000004</c:v>
                </c:pt>
                <c:pt idx="2">
                  <c:v>0</c:v>
                </c:pt>
                <c:pt idx="3">
                  <c:v>0</c:v>
                </c:pt>
                <c:pt idx="4">
                  <c:v>40.747250000000001</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4CF3-4CEE-99A3-8A94D6647563}"/>
            </c:ext>
          </c:extLst>
        </c:ser>
        <c:ser>
          <c:idx val="8"/>
          <c:order val="8"/>
          <c:tx>
            <c:strRef>
              <c:f>'5.3'!$A$13</c:f>
              <c:strCache>
                <c:ptCount val="1"/>
                <c:pt idx="0">
                  <c:v>Koks</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5.6000000000000001E-2</c:v>
                </c:pt>
                <c:pt idx="12">
                  <c:v>0</c:v>
                </c:pt>
                <c:pt idx="13">
                  <c:v>0</c:v>
                </c:pt>
              </c:numCache>
            </c:numRef>
          </c:val>
          <c:extLst>
            <c:ext xmlns:c16="http://schemas.microsoft.com/office/drawing/2014/chart" uri="{C3380CC4-5D6E-409C-BE32-E72D297353CC}">
              <c16:uniqueId val="{00000008-4CF3-4CEE-99A3-8A94D6647563}"/>
            </c:ext>
          </c:extLst>
        </c:ser>
        <c:ser>
          <c:idx val="9"/>
          <c:order val="9"/>
          <c:tx>
            <c:strRef>
              <c:f>'5.3'!$A$14</c:f>
              <c:strCache>
                <c:ptCount val="1"/>
                <c:pt idx="0">
                  <c:v>Odpadní teplo</c:v>
                </c:pt>
              </c:strCache>
            </c:strRef>
          </c:tx>
          <c:spPr>
            <a:solidFill>
              <a:srgbClr val="64636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#,##0.0</c:formatCode>
                <c:ptCount val="14"/>
                <c:pt idx="0">
                  <c:v>0</c:v>
                </c:pt>
                <c:pt idx="1">
                  <c:v>0</c:v>
                </c:pt>
                <c:pt idx="2">
                  <c:v>58.313216999999995</c:v>
                </c:pt>
                <c:pt idx="3">
                  <c:v>0.66422999999999999</c:v>
                </c:pt>
                <c:pt idx="4">
                  <c:v>19.835474000000001</c:v>
                </c:pt>
                <c:pt idx="5">
                  <c:v>0</c:v>
                </c:pt>
                <c:pt idx="6">
                  <c:v>3.0157000000000003</c:v>
                </c:pt>
                <c:pt idx="7">
                  <c:v>586.79716000000008</c:v>
                </c:pt>
                <c:pt idx="8">
                  <c:v>0</c:v>
                </c:pt>
                <c:pt idx="9">
                  <c:v>16.466999999999999</c:v>
                </c:pt>
                <c:pt idx="10">
                  <c:v>0</c:v>
                </c:pt>
                <c:pt idx="11">
                  <c:v>263.89377500000001</c:v>
                </c:pt>
                <c:pt idx="12">
                  <c:v>2.8180149999999999</c:v>
                </c:pt>
                <c:pt idx="13">
                  <c:v>17.888999999999999</c:v>
                </c:pt>
              </c:numCache>
            </c:numRef>
          </c:val>
          <c:extLst>
            <c:ext xmlns:c16="http://schemas.microsoft.com/office/drawing/2014/chart" uri="{C3380CC4-5D6E-409C-BE32-E72D297353CC}">
              <c16:uniqueId val="{00000009-4CF3-4CEE-99A3-8A94D6647563}"/>
            </c:ext>
          </c:extLst>
        </c:ser>
        <c:ser>
          <c:idx val="10"/>
          <c:order val="10"/>
          <c:tx>
            <c:strRef>
              <c:f>'5.3'!$A$15</c:f>
              <c:strCache>
                <c:ptCount val="1"/>
                <c:pt idx="0">
                  <c:v>Ostatní kapalná paliva</c:v>
                </c:pt>
              </c:strCache>
            </c:strRef>
          </c:tx>
          <c:spPr>
            <a:solidFill>
              <a:srgbClr val="9D9D9C"/>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#,##0.0</c:formatCode>
                <c:ptCount val="14"/>
                <c:pt idx="0">
                  <c:v>0</c:v>
                </c:pt>
                <c:pt idx="1">
                  <c:v>0</c:v>
                </c:pt>
                <c:pt idx="2">
                  <c:v>0</c:v>
                </c:pt>
                <c:pt idx="3">
                  <c:v>0</c:v>
                </c:pt>
                <c:pt idx="4">
                  <c:v>0</c:v>
                </c:pt>
                <c:pt idx="5">
                  <c:v>0</c:v>
                </c:pt>
                <c:pt idx="6">
                  <c:v>0</c:v>
                </c:pt>
                <c:pt idx="7">
                  <c:v>0</c:v>
                </c:pt>
                <c:pt idx="8">
                  <c:v>0.34292999999999996</c:v>
                </c:pt>
                <c:pt idx="9">
                  <c:v>0</c:v>
                </c:pt>
                <c:pt idx="10">
                  <c:v>0</c:v>
                </c:pt>
                <c:pt idx="11">
                  <c:v>11.819370999999999</c:v>
                </c:pt>
                <c:pt idx="12">
                  <c:v>0</c:v>
                </c:pt>
                <c:pt idx="13">
                  <c:v>28.507000000000001</c:v>
                </c:pt>
              </c:numCache>
            </c:numRef>
          </c:val>
          <c:extLst>
            <c:ext xmlns:c16="http://schemas.microsoft.com/office/drawing/2014/chart" uri="{C3380CC4-5D6E-409C-BE32-E72D297353CC}">
              <c16:uniqueId val="{0000000A-4CF3-4CEE-99A3-8A94D6647563}"/>
            </c:ext>
          </c:extLst>
        </c:ser>
        <c:ser>
          <c:idx val="11"/>
          <c:order val="11"/>
          <c:tx>
            <c:strRef>
              <c:f>'5.3'!$A$16</c:f>
              <c:strCache>
                <c:ptCount val="1"/>
                <c:pt idx="0">
                  <c:v>Ostatní pevná paliva</c:v>
                </c:pt>
              </c:strCache>
            </c:strRef>
          </c:tx>
          <c:spPr>
            <a:solidFill>
              <a:srgbClr val="D0D0D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#,##0.0</c:formatCode>
                <c:ptCount val="14"/>
                <c:pt idx="0">
                  <c:v>805.78499999999997</c:v>
                </c:pt>
                <c:pt idx="1">
                  <c:v>8.5290280000000003</c:v>
                </c:pt>
                <c:pt idx="2">
                  <c:v>1192.5250800000003</c:v>
                </c:pt>
                <c:pt idx="3">
                  <c:v>1.0325739999999999</c:v>
                </c:pt>
                <c:pt idx="4">
                  <c:v>8.7680400000000009</c:v>
                </c:pt>
                <c:pt idx="5">
                  <c:v>0</c:v>
                </c:pt>
                <c:pt idx="6">
                  <c:v>510.42399999999998</c:v>
                </c:pt>
                <c:pt idx="7">
                  <c:v>16.114000000000001</c:v>
                </c:pt>
                <c:pt idx="8">
                  <c:v>377.50012400000003</c:v>
                </c:pt>
                <c:pt idx="9">
                  <c:v>0</c:v>
                </c:pt>
                <c:pt idx="10">
                  <c:v>282.13557799999995</c:v>
                </c:pt>
                <c:pt idx="11">
                  <c:v>68.962000000000003</c:v>
                </c:pt>
                <c:pt idx="12">
                  <c:v>6.6827600000000009</c:v>
                </c:pt>
                <c:pt idx="13">
                  <c:v>28.616000000000003</c:v>
                </c:pt>
              </c:numCache>
            </c:numRef>
          </c:val>
          <c:extLst>
            <c:ext xmlns:c16="http://schemas.microsoft.com/office/drawing/2014/chart" uri="{C3380CC4-5D6E-409C-BE32-E72D297353CC}">
              <c16:uniqueId val="{0000000B-4CF3-4CEE-99A3-8A94D6647563}"/>
            </c:ext>
          </c:extLst>
        </c:ser>
        <c:ser>
          <c:idx val="12"/>
          <c:order val="12"/>
          <c:tx>
            <c:strRef>
              <c:f>'5.3'!$A$17</c:f>
              <c:strCache>
                <c:ptCount val="1"/>
                <c:pt idx="0">
                  <c:v>Ostatní plyny</c:v>
                </c:pt>
              </c:strCache>
            </c:strRef>
          </c:tx>
          <c:spPr>
            <a:pattFill prst="ltUpDiag">
              <a:fgClr>
                <a:schemeClr val="accent1"/>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#,##0.0</c:formatCode>
                <c:ptCount val="14"/>
                <c:pt idx="0">
                  <c:v>0</c:v>
                </c:pt>
                <c:pt idx="1">
                  <c:v>0.58686200000000011</c:v>
                </c:pt>
                <c:pt idx="2">
                  <c:v>0</c:v>
                </c:pt>
                <c:pt idx="3">
                  <c:v>24.421210000000002</c:v>
                </c:pt>
                <c:pt idx="4">
                  <c:v>0</c:v>
                </c:pt>
                <c:pt idx="5">
                  <c:v>0</c:v>
                </c:pt>
                <c:pt idx="6">
                  <c:v>0</c:v>
                </c:pt>
                <c:pt idx="7">
                  <c:v>1377.7679279999998</c:v>
                </c:pt>
                <c:pt idx="8">
                  <c:v>0</c:v>
                </c:pt>
                <c:pt idx="9">
                  <c:v>0</c:v>
                </c:pt>
                <c:pt idx="10">
                  <c:v>0.36499999999999999</c:v>
                </c:pt>
                <c:pt idx="11">
                  <c:v>555.220553</c:v>
                </c:pt>
                <c:pt idx="12">
                  <c:v>59.360999999999997</c:v>
                </c:pt>
                <c:pt idx="13">
                  <c:v>120.178</c:v>
                </c:pt>
              </c:numCache>
            </c:numRef>
          </c:val>
          <c:extLst>
            <c:ext xmlns:c16="http://schemas.microsoft.com/office/drawing/2014/chart" uri="{C3380CC4-5D6E-409C-BE32-E72D297353CC}">
              <c16:uniqueId val="{0000000C-4CF3-4CEE-99A3-8A94D6647563}"/>
            </c:ext>
          </c:extLst>
        </c:ser>
        <c:ser>
          <c:idx val="13"/>
          <c:order val="13"/>
          <c:tx>
            <c:strRef>
              <c:f>'5.3'!$A$18</c:f>
              <c:strCache>
                <c:ptCount val="1"/>
                <c:pt idx="0">
                  <c:v>Ostatní</c:v>
                </c:pt>
              </c:strCache>
            </c:strRef>
          </c:tx>
          <c:spPr>
            <a:pattFill prst="ltUpDiag">
              <a:fgClr>
                <a:schemeClr val="accent5"/>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4CF3-4CEE-99A3-8A94D6647563}"/>
            </c:ext>
          </c:extLst>
        </c:ser>
        <c:ser>
          <c:idx val="14"/>
          <c:order val="14"/>
          <c:tx>
            <c:strRef>
              <c:f>'5.3'!$A$19</c:f>
              <c:strCache>
                <c:ptCount val="1"/>
                <c:pt idx="0">
                  <c:v>Topné oleje</c:v>
                </c:pt>
              </c:strCache>
            </c:strRef>
          </c:tx>
          <c:spPr>
            <a:pattFill prst="ltUpDiag">
              <a:fgClr>
                <a:schemeClr val="accent2"/>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#,##0.0</c:formatCode>
                <c:ptCount val="14"/>
                <c:pt idx="0">
                  <c:v>4.5999999999999999E-2</c:v>
                </c:pt>
                <c:pt idx="1">
                  <c:v>20.584150000000001</c:v>
                </c:pt>
                <c:pt idx="2">
                  <c:v>7.9061380000000012</c:v>
                </c:pt>
                <c:pt idx="3">
                  <c:v>0.572542</c:v>
                </c:pt>
                <c:pt idx="4">
                  <c:v>0.16200000000000001</c:v>
                </c:pt>
                <c:pt idx="5">
                  <c:v>3.3680300000000005</c:v>
                </c:pt>
                <c:pt idx="6">
                  <c:v>16.137222000000001</c:v>
                </c:pt>
                <c:pt idx="7">
                  <c:v>46.662362999999999</c:v>
                </c:pt>
                <c:pt idx="8">
                  <c:v>76.838855999999993</c:v>
                </c:pt>
                <c:pt idx="9">
                  <c:v>0.34529399999999999</c:v>
                </c:pt>
                <c:pt idx="10">
                  <c:v>7.754179999999999</c:v>
                </c:pt>
                <c:pt idx="11">
                  <c:v>23.055932999999985</c:v>
                </c:pt>
                <c:pt idx="12">
                  <c:v>2.2838970000000005</c:v>
                </c:pt>
                <c:pt idx="13">
                  <c:v>1.6433700000000002</c:v>
                </c:pt>
              </c:numCache>
            </c:numRef>
          </c:val>
          <c:extLst>
            <c:ext xmlns:c16="http://schemas.microsoft.com/office/drawing/2014/chart" uri="{C3380CC4-5D6E-409C-BE32-E72D297353CC}">
              <c16:uniqueId val="{0000000E-4CF3-4CEE-99A3-8A94D6647563}"/>
            </c:ext>
          </c:extLst>
        </c:ser>
        <c:ser>
          <c:idx val="15"/>
          <c:order val="15"/>
          <c:tx>
            <c:strRef>
              <c:f>'5.3'!$A$20</c:f>
              <c:strCache>
                <c:ptCount val="1"/>
                <c:pt idx="0">
                  <c:v>Zemní plyn</c:v>
                </c:pt>
              </c:strCache>
            </c:strRef>
          </c:tx>
          <c:spPr>
            <a:pattFill prst="ltUpDiag">
              <a:fgClr>
                <a:schemeClr val="accent6"/>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#,##0.0</c:formatCode>
                <c:ptCount val="14"/>
                <c:pt idx="0">
                  <c:v>2648.6237599999995</c:v>
                </c:pt>
                <c:pt idx="1">
                  <c:v>517.15917799999988</c:v>
                </c:pt>
                <c:pt idx="2">
                  <c:v>2962.5284800000027</c:v>
                </c:pt>
                <c:pt idx="3">
                  <c:v>837.25595800000008</c:v>
                </c:pt>
                <c:pt idx="4">
                  <c:v>574.12609400000031</c:v>
                </c:pt>
                <c:pt idx="5">
                  <c:v>927.78426600000023</c:v>
                </c:pt>
                <c:pt idx="6">
                  <c:v>1181.741217</c:v>
                </c:pt>
                <c:pt idx="7">
                  <c:v>1899.8556729999993</c:v>
                </c:pt>
                <c:pt idx="8">
                  <c:v>1158.1904969999994</c:v>
                </c:pt>
                <c:pt idx="9">
                  <c:v>366.38140699999997</c:v>
                </c:pt>
                <c:pt idx="10">
                  <c:v>595.75658900000042</c:v>
                </c:pt>
                <c:pt idx="11">
                  <c:v>4202.7517680000001</c:v>
                </c:pt>
                <c:pt idx="12">
                  <c:v>988.80042200000059</c:v>
                </c:pt>
                <c:pt idx="13">
                  <c:v>941.45956300000046</c:v>
                </c:pt>
              </c:numCache>
            </c:numRef>
          </c:val>
          <c:extLst>
            <c:ext xmlns:c16="http://schemas.microsoft.com/office/drawing/2014/chart" uri="{C3380CC4-5D6E-409C-BE32-E72D297353CC}">
              <c16:uniqueId val="{0000000F-4CF3-4CEE-99A3-8A94D6647563}"/>
            </c:ext>
          </c:extLst>
        </c:ser>
        <c:dLbls>
          <c:showLegendKey val="0"/>
          <c:showVal val="0"/>
          <c:showCatName val="0"/>
          <c:showSerName val="0"/>
          <c:showPercent val="0"/>
          <c:showBubbleSize val="0"/>
        </c:dLbls>
        <c:gapWidth val="50"/>
        <c:overlap val="100"/>
        <c:axId val="232878848"/>
        <c:axId val="232880384"/>
      </c:barChart>
      <c:catAx>
        <c:axId val="232878848"/>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2880384"/>
        <c:crosses val="autoZero"/>
        <c:auto val="1"/>
        <c:lblAlgn val="ctr"/>
        <c:lblOffset val="100"/>
        <c:noMultiLvlLbl val="0"/>
      </c:catAx>
      <c:valAx>
        <c:axId val="232880384"/>
        <c:scaling>
          <c:orientation val="minMax"/>
          <c:max val="18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2878848"/>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F2A-44FE-A1F9-81F9253ED12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F2A-44FE-A1F9-81F9253ED12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F2A-44FE-A1F9-81F9253ED12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F2A-44FE-A1F9-81F9253ED12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F2A-44FE-A1F9-81F9253ED12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F2A-44FE-A1F9-81F9253ED12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F2A-44FE-A1F9-81F9253ED12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F2A-44FE-A1F9-81F9253ED12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F2A-44FE-A1F9-81F9253ED12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F2A-44FE-A1F9-81F9253ED12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F2A-44FE-A1F9-81F9253ED12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F2A-44FE-A1F9-81F9253ED12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F2A-44FE-A1F9-81F9253ED12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F2A-44FE-A1F9-81F9253ED12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F2A-44FE-A1F9-81F9253ED12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FF2A-44FE-A1F9-81F9253ED12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netto a výroba tepla z KVET podle paliv (TJ)</a:t>
            </a:r>
          </a:p>
        </c:rich>
      </c:tx>
      <c:layout>
        <c:manualLayout>
          <c:xMode val="edge"/>
          <c:yMode val="edge"/>
          <c:x val="2.5527497369253281E-5"/>
          <c:y val="2.5188916876574308E-2"/>
        </c:manualLayout>
      </c:layout>
      <c:overlay val="0"/>
    </c:title>
    <c:autoTitleDeleted val="0"/>
    <c:plotArea>
      <c:layout/>
      <c:barChart>
        <c:barDir val="col"/>
        <c:grouping val="stacked"/>
        <c:varyColors val="0"/>
        <c:ser>
          <c:idx val="0"/>
          <c:order val="0"/>
          <c:tx>
            <c:strRef>
              <c:f>'9'!$A$6</c:f>
              <c:strCache>
                <c:ptCount val="1"/>
                <c:pt idx="0">
                  <c:v>Biomasa</c:v>
                </c:pt>
              </c:strCache>
            </c:strRef>
          </c:tx>
          <c:spPr>
            <a:solidFill>
              <a:schemeClr val="accent1"/>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('9'!$B$6,'9'!$C$6,'9'!$E$6,'9'!$F$6,'9'!$H$6,'9'!$I$6,'9'!$K$6,'9'!$L$6)</c:f>
              <c:numCache>
                <c:formatCode>#,##0.0</c:formatCode>
                <c:ptCount val="8"/>
                <c:pt idx="0">
                  <c:v>7317.1892499999985</c:v>
                </c:pt>
                <c:pt idx="1">
                  <c:v>5533.8727340000005</c:v>
                </c:pt>
                <c:pt idx="2">
                  <c:v>5442.4795040000026</c:v>
                </c:pt>
                <c:pt idx="3">
                  <c:v>4194.5146349999995</c:v>
                </c:pt>
                <c:pt idx="4">
                  <c:v>4690.8628080000026</c:v>
                </c:pt>
                <c:pt idx="5">
                  <c:v>3419.6007849999996</c:v>
                </c:pt>
                <c:pt idx="6">
                  <c:v>6868.4571320000005</c:v>
                </c:pt>
                <c:pt idx="7">
                  <c:v>4693.7490260000004</c:v>
                </c:pt>
              </c:numCache>
            </c:numRef>
          </c:val>
          <c:extLst>
            <c:ext xmlns:c16="http://schemas.microsoft.com/office/drawing/2014/chart" uri="{C3380CC4-5D6E-409C-BE32-E72D297353CC}">
              <c16:uniqueId val="{00000000-A31E-4FD0-8E82-17407FA0E629}"/>
            </c:ext>
          </c:extLst>
        </c:ser>
        <c:ser>
          <c:idx val="1"/>
          <c:order val="1"/>
          <c:tx>
            <c:strRef>
              <c:f>'9'!$A$7</c:f>
              <c:strCache>
                <c:ptCount val="1"/>
                <c:pt idx="0">
                  <c:v>Bioplyn</c:v>
                </c:pt>
              </c:strCache>
            </c:strRef>
          </c:tx>
          <c:spPr>
            <a:solidFill>
              <a:schemeClr val="accent2"/>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('9'!$B$7,'9'!$C$7,'9'!$E$7,'9'!$F$7,'9'!$H$7,'9'!$I$7,'9'!$K$7,'9'!$L$7)</c:f>
              <c:numCache>
                <c:formatCode>#,##0.0</c:formatCode>
                <c:ptCount val="8"/>
                <c:pt idx="0">
                  <c:v>588.92313899999965</c:v>
                </c:pt>
                <c:pt idx="1">
                  <c:v>554.43162500000017</c:v>
                </c:pt>
                <c:pt idx="2">
                  <c:v>409.45554000000004</c:v>
                </c:pt>
                <c:pt idx="3">
                  <c:v>377.72641499999997</c:v>
                </c:pt>
                <c:pt idx="4">
                  <c:v>371.56228200000032</c:v>
                </c:pt>
                <c:pt idx="5">
                  <c:v>334.87395899999996</c:v>
                </c:pt>
                <c:pt idx="6">
                  <c:v>601.29062000000079</c:v>
                </c:pt>
                <c:pt idx="7">
                  <c:v>563.87569899999994</c:v>
                </c:pt>
              </c:numCache>
            </c:numRef>
          </c:val>
          <c:extLst>
            <c:ext xmlns:c16="http://schemas.microsoft.com/office/drawing/2014/chart" uri="{C3380CC4-5D6E-409C-BE32-E72D297353CC}">
              <c16:uniqueId val="{00000001-A31E-4FD0-8E82-17407FA0E629}"/>
            </c:ext>
          </c:extLst>
        </c:ser>
        <c:ser>
          <c:idx val="2"/>
          <c:order val="2"/>
          <c:tx>
            <c:strRef>
              <c:f>'9'!$A$8</c:f>
              <c:strCache>
                <c:ptCount val="1"/>
                <c:pt idx="0">
                  <c:v>Černé uhlí</c:v>
                </c:pt>
              </c:strCache>
            </c:strRef>
          </c:tx>
          <c:spPr>
            <a:solidFill>
              <a:schemeClr val="accent3"/>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('9'!$B$8,'9'!$C$8,'9'!$E$8,'9'!$F$8,'9'!$H$8,'9'!$I$8,'9'!$K$8,'9'!$L$8)</c:f>
              <c:numCache>
                <c:formatCode>#,##0.0</c:formatCode>
                <c:ptCount val="8"/>
                <c:pt idx="0">
                  <c:v>3029.5087869999993</c:v>
                </c:pt>
                <c:pt idx="1">
                  <c:v>2164.1460689999999</c:v>
                </c:pt>
                <c:pt idx="2">
                  <c:v>1247.1947249999996</c:v>
                </c:pt>
                <c:pt idx="3">
                  <c:v>790.7399969999999</c:v>
                </c:pt>
                <c:pt idx="4">
                  <c:v>663.06868199999997</c:v>
                </c:pt>
                <c:pt idx="5">
                  <c:v>474.79192499999999</c:v>
                </c:pt>
                <c:pt idx="6">
                  <c:v>2727.2325609999994</c:v>
                </c:pt>
                <c:pt idx="7">
                  <c:v>1975.3308199999999</c:v>
                </c:pt>
              </c:numCache>
            </c:numRef>
          </c:val>
          <c:extLst>
            <c:ext xmlns:c16="http://schemas.microsoft.com/office/drawing/2014/chart" uri="{C3380CC4-5D6E-409C-BE32-E72D297353CC}">
              <c16:uniqueId val="{00000002-A31E-4FD0-8E82-17407FA0E629}"/>
            </c:ext>
          </c:extLst>
        </c:ser>
        <c:ser>
          <c:idx val="3"/>
          <c:order val="3"/>
          <c:tx>
            <c:strRef>
              <c:f>'9'!$A$9</c:f>
              <c:strCache>
                <c:ptCount val="1"/>
                <c:pt idx="0">
                  <c:v>Elektrická energie</c:v>
                </c:pt>
              </c:strCache>
            </c:strRef>
          </c:tx>
          <c:spPr>
            <a:solidFill>
              <a:schemeClr val="accent4"/>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('9'!$B$9,'9'!$C$9,'9'!$E$9,'9'!$F$9,'9'!$H$9,'9'!$I$9,'9'!$K$9,'9'!$L$9)</c:f>
              <c:numCache>
                <c:formatCode>#,##0.0</c:formatCode>
                <c:ptCount val="8"/>
                <c:pt idx="0">
                  <c:v>28.143942999999997</c:v>
                </c:pt>
                <c:pt idx="1">
                  <c:v>0</c:v>
                </c:pt>
                <c:pt idx="2">
                  <c:v>33.128182000000002</c:v>
                </c:pt>
                <c:pt idx="3">
                  <c:v>0</c:v>
                </c:pt>
                <c:pt idx="4">
                  <c:v>30.70467</c:v>
                </c:pt>
                <c:pt idx="5">
                  <c:v>0</c:v>
                </c:pt>
                <c:pt idx="6">
                  <c:v>22.372195000000001</c:v>
                </c:pt>
                <c:pt idx="7">
                  <c:v>0</c:v>
                </c:pt>
              </c:numCache>
            </c:numRef>
          </c:val>
          <c:extLst>
            <c:ext xmlns:c16="http://schemas.microsoft.com/office/drawing/2014/chart" uri="{C3380CC4-5D6E-409C-BE32-E72D297353CC}">
              <c16:uniqueId val="{00000003-A31E-4FD0-8E82-17407FA0E629}"/>
            </c:ext>
          </c:extLst>
        </c:ser>
        <c:ser>
          <c:idx val="4"/>
          <c:order val="4"/>
          <c:tx>
            <c:strRef>
              <c:f>'9'!$A$10</c:f>
              <c:strCache>
                <c:ptCount val="1"/>
                <c:pt idx="0">
                  <c:v>Energie prostředí (tepelné čerpadlo)</c:v>
                </c:pt>
              </c:strCache>
            </c:strRef>
          </c:tx>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('9'!$B$10,'9'!$C$10,'9'!$E$10,'9'!$F$10,'9'!$H$10,'9'!$I$10,'9'!$K$10,'9'!$L$10)</c:f>
              <c:numCache>
                <c:formatCode>#,##0.0</c:formatCode>
                <c:ptCount val="8"/>
                <c:pt idx="0">
                  <c:v>31.268870351584564</c:v>
                </c:pt>
                <c:pt idx="1">
                  <c:v>0</c:v>
                </c:pt>
                <c:pt idx="2">
                  <c:v>21.309632085333693</c:v>
                </c:pt>
                <c:pt idx="3">
                  <c:v>0</c:v>
                </c:pt>
                <c:pt idx="4">
                  <c:v>19.004635564259143</c:v>
                </c:pt>
                <c:pt idx="5">
                  <c:v>0</c:v>
                </c:pt>
                <c:pt idx="6">
                  <c:v>29.552436998822603</c:v>
                </c:pt>
                <c:pt idx="7">
                  <c:v>0</c:v>
                </c:pt>
              </c:numCache>
            </c:numRef>
          </c:val>
          <c:extLst>
            <c:ext xmlns:c16="http://schemas.microsoft.com/office/drawing/2014/chart" uri="{C3380CC4-5D6E-409C-BE32-E72D297353CC}">
              <c16:uniqueId val="{00000004-A31E-4FD0-8E82-17407FA0E629}"/>
            </c:ext>
          </c:extLst>
        </c:ser>
        <c:ser>
          <c:idx val="5"/>
          <c:order val="5"/>
          <c:tx>
            <c:strRef>
              <c:f>'9'!$A$11</c:f>
              <c:strCache>
                <c:ptCount val="1"/>
                <c:pt idx="0">
                  <c:v>Energie Slunce (solární kolektor)</c:v>
                </c:pt>
              </c:strCache>
            </c:strRef>
          </c:tx>
          <c:spPr>
            <a:solidFill>
              <a:schemeClr val="accent6"/>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('9'!$B$11,'9'!$C$11,'9'!$E$11,'9'!$F$11,'9'!$H$11,'9'!$I$11,'9'!$K$11,'9'!$L$11)</c:f>
              <c:numCache>
                <c:formatCode>#,##0.0</c:formatCode>
                <c:ptCount val="8"/>
                <c:pt idx="0">
                  <c:v>0.60320999999999991</c:v>
                </c:pt>
                <c:pt idx="1">
                  <c:v>0</c:v>
                </c:pt>
                <c:pt idx="2">
                  <c:v>0.31223000000000001</c:v>
                </c:pt>
                <c:pt idx="3">
                  <c:v>0</c:v>
                </c:pt>
                <c:pt idx="4">
                  <c:v>0.35531000000000001</c:v>
                </c:pt>
                <c:pt idx="5">
                  <c:v>0</c:v>
                </c:pt>
                <c:pt idx="6">
                  <c:v>0.77453900000000009</c:v>
                </c:pt>
                <c:pt idx="7">
                  <c:v>0</c:v>
                </c:pt>
              </c:numCache>
            </c:numRef>
          </c:val>
          <c:extLst>
            <c:ext xmlns:c16="http://schemas.microsoft.com/office/drawing/2014/chart" uri="{C3380CC4-5D6E-409C-BE32-E72D297353CC}">
              <c16:uniqueId val="{00000005-A31E-4FD0-8E82-17407FA0E629}"/>
            </c:ext>
          </c:extLst>
        </c:ser>
        <c:ser>
          <c:idx val="6"/>
          <c:order val="6"/>
          <c:tx>
            <c:strRef>
              <c:f>'9'!$A$12</c:f>
              <c:strCache>
                <c:ptCount val="1"/>
                <c:pt idx="0">
                  <c:v>Hnědé uhlí</c:v>
                </c:pt>
              </c:strCache>
            </c:strRef>
          </c:tx>
          <c:spPr>
            <a:solidFill>
              <a:srgbClr val="F0948F"/>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('9'!$B$12,'9'!$C$12,'9'!$E$12,'9'!$F$12,'9'!$H$12,'9'!$I$12,'9'!$K$12,'9'!$L$12)</c:f>
              <c:numCache>
                <c:formatCode>#,##0.0</c:formatCode>
                <c:ptCount val="8"/>
                <c:pt idx="0">
                  <c:v>17181.139490000001</c:v>
                </c:pt>
                <c:pt idx="1">
                  <c:v>14418.603309999999</c:v>
                </c:pt>
                <c:pt idx="2">
                  <c:v>7857.3120189999981</c:v>
                </c:pt>
                <c:pt idx="3">
                  <c:v>6279.3406560000003</c:v>
                </c:pt>
                <c:pt idx="4">
                  <c:v>5090.9117819999992</c:v>
                </c:pt>
                <c:pt idx="5">
                  <c:v>3864.9246109999995</c:v>
                </c:pt>
                <c:pt idx="6">
                  <c:v>15025.105826999998</c:v>
                </c:pt>
                <c:pt idx="7">
                  <c:v>12596.302076</c:v>
                </c:pt>
              </c:numCache>
            </c:numRef>
          </c:val>
          <c:extLst>
            <c:ext xmlns:c16="http://schemas.microsoft.com/office/drawing/2014/chart" uri="{C3380CC4-5D6E-409C-BE32-E72D297353CC}">
              <c16:uniqueId val="{00000006-A31E-4FD0-8E82-17407FA0E629}"/>
            </c:ext>
          </c:extLst>
        </c:ser>
        <c:ser>
          <c:idx val="7"/>
          <c:order val="7"/>
          <c:tx>
            <c:strRef>
              <c:f>'9'!$A$13</c:f>
              <c:strCache>
                <c:ptCount val="1"/>
                <c:pt idx="0">
                  <c:v>Jaderné palivo</c:v>
                </c:pt>
              </c:strCache>
            </c:strRef>
          </c:tx>
          <c:spPr>
            <a:solidFill>
              <a:srgbClr val="F7C9C7"/>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('9'!$B$13,'9'!$C$13,'9'!$E$13,'9'!$F$13,'9'!$H$13,'9'!$I$13,'9'!$K$13,'9'!$L$13)</c:f>
              <c:numCache>
                <c:formatCode>#,##0.0</c:formatCode>
                <c:ptCount val="8"/>
                <c:pt idx="0">
                  <c:v>603.74800000000005</c:v>
                </c:pt>
                <c:pt idx="1">
                  <c:v>0</c:v>
                </c:pt>
                <c:pt idx="2">
                  <c:v>257.66300000000001</c:v>
                </c:pt>
                <c:pt idx="3">
                  <c:v>0</c:v>
                </c:pt>
                <c:pt idx="4">
                  <c:v>76.334000000000003</c:v>
                </c:pt>
                <c:pt idx="5">
                  <c:v>0</c:v>
                </c:pt>
                <c:pt idx="6">
                  <c:v>647.90099999999995</c:v>
                </c:pt>
                <c:pt idx="7">
                  <c:v>0</c:v>
                </c:pt>
              </c:numCache>
            </c:numRef>
          </c:val>
          <c:extLst>
            <c:ext xmlns:c16="http://schemas.microsoft.com/office/drawing/2014/chart" uri="{C3380CC4-5D6E-409C-BE32-E72D297353CC}">
              <c16:uniqueId val="{00000007-A31E-4FD0-8E82-17407FA0E629}"/>
            </c:ext>
          </c:extLst>
        </c:ser>
        <c:ser>
          <c:idx val="8"/>
          <c:order val="8"/>
          <c:tx>
            <c:strRef>
              <c:f>'9'!$A$14</c:f>
              <c:strCache>
                <c:ptCount val="1"/>
                <c:pt idx="0">
                  <c:v>Koks</c:v>
                </c:pt>
              </c:strCache>
            </c:strRef>
          </c:tx>
          <c:spPr>
            <a:solidFill>
              <a:schemeClr val="tx1"/>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('9'!$B$14,'9'!$C$14,'9'!$E$14,'9'!$F$14,'9'!$H$14,'9'!$I$14,'9'!$K$14,'9'!$L$14)</c:f>
              <c:numCache>
                <c:formatCode>#,##0.0</c:formatCode>
                <c:ptCount val="8"/>
                <c:pt idx="0">
                  <c:v>0</c:v>
                </c:pt>
                <c:pt idx="1">
                  <c:v>0</c:v>
                </c:pt>
                <c:pt idx="2">
                  <c:v>0</c:v>
                </c:pt>
                <c:pt idx="3">
                  <c:v>0</c:v>
                </c:pt>
                <c:pt idx="4">
                  <c:v>0</c:v>
                </c:pt>
                <c:pt idx="5">
                  <c:v>0</c:v>
                </c:pt>
                <c:pt idx="6">
                  <c:v>5.6000000000000001E-2</c:v>
                </c:pt>
                <c:pt idx="7">
                  <c:v>0</c:v>
                </c:pt>
              </c:numCache>
            </c:numRef>
          </c:val>
          <c:extLst>
            <c:ext xmlns:c16="http://schemas.microsoft.com/office/drawing/2014/chart" uri="{C3380CC4-5D6E-409C-BE32-E72D297353CC}">
              <c16:uniqueId val="{00000008-A31E-4FD0-8E82-17407FA0E629}"/>
            </c:ext>
          </c:extLst>
        </c:ser>
        <c:ser>
          <c:idx val="9"/>
          <c:order val="9"/>
          <c:tx>
            <c:strRef>
              <c:f>'9'!$A$15</c:f>
              <c:strCache>
                <c:ptCount val="1"/>
                <c:pt idx="0">
                  <c:v>Odpadní teplo</c:v>
                </c:pt>
              </c:strCache>
            </c:strRef>
          </c:tx>
          <c:spPr>
            <a:solidFill>
              <a:srgbClr val="646363"/>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('9'!$B$15,'9'!$C$15,'9'!$E$15,'9'!$F$15,'9'!$H$15,'9'!$I$15,'9'!$K$15,'9'!$L$15)</c:f>
              <c:numCache>
                <c:formatCode>#,##0.0</c:formatCode>
                <c:ptCount val="8"/>
                <c:pt idx="0">
                  <c:v>1683.356769</c:v>
                </c:pt>
                <c:pt idx="1">
                  <c:v>242.61693300000002</c:v>
                </c:pt>
                <c:pt idx="2">
                  <c:v>1576.9098390000001</c:v>
                </c:pt>
                <c:pt idx="3">
                  <c:v>221.158466</c:v>
                </c:pt>
                <c:pt idx="4">
                  <c:v>1513.4983689999999</c:v>
                </c:pt>
                <c:pt idx="5">
                  <c:v>173.16071299999999</c:v>
                </c:pt>
                <c:pt idx="6">
                  <c:v>1588.1213769999999</c:v>
                </c:pt>
                <c:pt idx="7">
                  <c:v>168.90446599999999</c:v>
                </c:pt>
              </c:numCache>
            </c:numRef>
          </c:val>
          <c:extLst>
            <c:ext xmlns:c16="http://schemas.microsoft.com/office/drawing/2014/chart" uri="{C3380CC4-5D6E-409C-BE32-E72D297353CC}">
              <c16:uniqueId val="{00000009-A31E-4FD0-8E82-17407FA0E629}"/>
            </c:ext>
          </c:extLst>
        </c:ser>
        <c:ser>
          <c:idx val="10"/>
          <c:order val="10"/>
          <c:tx>
            <c:strRef>
              <c:f>'9'!$A$16</c:f>
              <c:strCache>
                <c:ptCount val="1"/>
                <c:pt idx="0">
                  <c:v>Ostatní kapalná paliva</c:v>
                </c:pt>
              </c:strCache>
            </c:strRef>
          </c:tx>
          <c:spPr>
            <a:solidFill>
              <a:srgbClr val="9D9D9C"/>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('9'!$B$16,'9'!$C$16,'9'!$E$16,'9'!$F$16,'9'!$H$16,'9'!$I$16,'9'!$K$16,'9'!$L$16)</c:f>
              <c:numCache>
                <c:formatCode>#,##0.0</c:formatCode>
                <c:ptCount val="8"/>
                <c:pt idx="0">
                  <c:v>50.687495000000006</c:v>
                </c:pt>
                <c:pt idx="1">
                  <c:v>46.341985000000008</c:v>
                </c:pt>
                <c:pt idx="2">
                  <c:v>35.714547999999994</c:v>
                </c:pt>
                <c:pt idx="3">
                  <c:v>14.860562</c:v>
                </c:pt>
                <c:pt idx="4">
                  <c:v>24.228149000000002</c:v>
                </c:pt>
                <c:pt idx="5">
                  <c:v>14.694474999999999</c:v>
                </c:pt>
                <c:pt idx="6">
                  <c:v>89.561138</c:v>
                </c:pt>
                <c:pt idx="7">
                  <c:v>84.342062999999996</c:v>
                </c:pt>
              </c:numCache>
            </c:numRef>
          </c:val>
          <c:extLst>
            <c:ext xmlns:c16="http://schemas.microsoft.com/office/drawing/2014/chart" uri="{C3380CC4-5D6E-409C-BE32-E72D297353CC}">
              <c16:uniqueId val="{0000000A-A31E-4FD0-8E82-17407FA0E629}"/>
            </c:ext>
          </c:extLst>
        </c:ser>
        <c:ser>
          <c:idx val="11"/>
          <c:order val="11"/>
          <c:tx>
            <c:strRef>
              <c:f>'9'!$A$17</c:f>
              <c:strCache>
                <c:ptCount val="1"/>
                <c:pt idx="0">
                  <c:v>Ostatní pevná paliva</c:v>
                </c:pt>
              </c:strCache>
            </c:strRef>
          </c:tx>
          <c:spPr>
            <a:solidFill>
              <a:srgbClr val="D0D0D0"/>
            </a:solid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('9'!$B$17,'9'!$C$17,'9'!$E$17,'9'!$F$17,'9'!$H$17,'9'!$I$17,'9'!$K$17,'9'!$L$17)</c:f>
              <c:numCache>
                <c:formatCode>#,##0.0</c:formatCode>
                <c:ptCount val="8"/>
                <c:pt idx="0">
                  <c:v>1087.35636</c:v>
                </c:pt>
                <c:pt idx="1">
                  <c:v>894.97812399999998</c:v>
                </c:pt>
                <c:pt idx="2">
                  <c:v>875.69544500000006</c:v>
                </c:pt>
                <c:pt idx="3">
                  <c:v>699.75811499999998</c:v>
                </c:pt>
                <c:pt idx="4">
                  <c:v>721.75520400000005</c:v>
                </c:pt>
                <c:pt idx="5">
                  <c:v>562.15834599999994</c:v>
                </c:pt>
                <c:pt idx="6">
                  <c:v>1062.6119569999998</c:v>
                </c:pt>
                <c:pt idx="7">
                  <c:v>851.9891090000001</c:v>
                </c:pt>
              </c:numCache>
            </c:numRef>
          </c:val>
          <c:extLst>
            <c:ext xmlns:c16="http://schemas.microsoft.com/office/drawing/2014/chart" uri="{C3380CC4-5D6E-409C-BE32-E72D297353CC}">
              <c16:uniqueId val="{0000000B-A31E-4FD0-8E82-17407FA0E629}"/>
            </c:ext>
          </c:extLst>
        </c:ser>
        <c:ser>
          <c:idx val="12"/>
          <c:order val="12"/>
          <c:tx>
            <c:strRef>
              <c:f>'9'!$A$18</c:f>
              <c:strCache>
                <c:ptCount val="1"/>
                <c:pt idx="0">
                  <c:v>Ostatní plyny</c:v>
                </c:pt>
              </c:strCache>
            </c:strRef>
          </c:tx>
          <c:spPr>
            <a:pattFill prst="ltUpDiag">
              <a:fgClr>
                <a:schemeClr val="accent1"/>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('9'!$B$18,'9'!$C$18,'9'!$E$18,'9'!$F$18,'9'!$H$18,'9'!$I$18,'9'!$K$18,'9'!$L$18)</c:f>
              <c:numCache>
                <c:formatCode>#,##0.0</c:formatCode>
                <c:ptCount val="8"/>
                <c:pt idx="0">
                  <c:v>1564.9730070000001</c:v>
                </c:pt>
                <c:pt idx="1">
                  <c:v>1101.7988419999999</c:v>
                </c:pt>
                <c:pt idx="2">
                  <c:v>1676.1741089999998</c:v>
                </c:pt>
                <c:pt idx="3">
                  <c:v>1038.5827870000001</c:v>
                </c:pt>
                <c:pt idx="4">
                  <c:v>1410.3849749999995</c:v>
                </c:pt>
                <c:pt idx="5">
                  <c:v>753.60035200000004</c:v>
                </c:pt>
                <c:pt idx="6">
                  <c:v>1575.8594730000004</c:v>
                </c:pt>
                <c:pt idx="7">
                  <c:v>1071.3280540000001</c:v>
                </c:pt>
              </c:numCache>
            </c:numRef>
          </c:val>
          <c:extLst>
            <c:ext xmlns:c16="http://schemas.microsoft.com/office/drawing/2014/chart" uri="{C3380CC4-5D6E-409C-BE32-E72D297353CC}">
              <c16:uniqueId val="{0000000C-A31E-4FD0-8E82-17407FA0E629}"/>
            </c:ext>
          </c:extLst>
        </c:ser>
        <c:ser>
          <c:idx val="13"/>
          <c:order val="13"/>
          <c:tx>
            <c:strRef>
              <c:f>'9'!$A$19</c:f>
              <c:strCache>
                <c:ptCount val="1"/>
                <c:pt idx="0">
                  <c:v>Ostatní</c:v>
                </c:pt>
              </c:strCache>
            </c:strRef>
          </c:tx>
          <c:spPr>
            <a:pattFill prst="ltUpDiag">
              <a:fgClr>
                <a:schemeClr val="accent5"/>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('9'!$B$19,'9'!$C$19,'9'!$E$19,'9'!$F$19,'9'!$H$19,'9'!$I$19,'9'!$K$19,'9'!$L$19)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D-A31E-4FD0-8E82-17407FA0E629}"/>
            </c:ext>
          </c:extLst>
        </c:ser>
        <c:ser>
          <c:idx val="14"/>
          <c:order val="14"/>
          <c:tx>
            <c:strRef>
              <c:f>'9'!$A$20</c:f>
              <c:strCache>
                <c:ptCount val="1"/>
                <c:pt idx="0">
                  <c:v>Topné oleje</c:v>
                </c:pt>
              </c:strCache>
            </c:strRef>
          </c:tx>
          <c:spPr>
            <a:pattFill prst="ltUpDiag">
              <a:fgClr>
                <a:schemeClr val="accent2"/>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('9'!$B$20,'9'!$C$20,'9'!$E$20,'9'!$F$20,'9'!$H$20,'9'!$I$20,'9'!$K$20,'9'!$L$20)</c:f>
              <c:numCache>
                <c:formatCode>#,##0.0</c:formatCode>
                <c:ptCount val="8"/>
                <c:pt idx="0">
                  <c:v>150.61838499999993</c:v>
                </c:pt>
                <c:pt idx="1">
                  <c:v>10.238164999999999</c:v>
                </c:pt>
                <c:pt idx="2">
                  <c:v>42.450749000000023</c:v>
                </c:pt>
                <c:pt idx="3">
                  <c:v>3.6378960000000005</c:v>
                </c:pt>
                <c:pt idx="4">
                  <c:v>12.665517000000003</c:v>
                </c:pt>
                <c:pt idx="5">
                  <c:v>5.2314190000000007</c:v>
                </c:pt>
                <c:pt idx="6">
                  <c:v>62.503631000000006</c:v>
                </c:pt>
                <c:pt idx="7">
                  <c:v>18.833727000000003</c:v>
                </c:pt>
              </c:numCache>
            </c:numRef>
          </c:val>
          <c:extLst>
            <c:ext xmlns:c16="http://schemas.microsoft.com/office/drawing/2014/chart" uri="{C3380CC4-5D6E-409C-BE32-E72D297353CC}">
              <c16:uniqueId val="{0000000E-A31E-4FD0-8E82-17407FA0E629}"/>
            </c:ext>
          </c:extLst>
        </c:ser>
        <c:ser>
          <c:idx val="15"/>
          <c:order val="15"/>
          <c:tx>
            <c:strRef>
              <c:f>'9'!$A$21</c:f>
              <c:strCache>
                <c:ptCount val="1"/>
                <c:pt idx="0">
                  <c:v>Zemní plyn</c:v>
                </c:pt>
              </c:strCache>
            </c:strRef>
          </c:tx>
          <c:spPr>
            <a:pattFill prst="ltUpDiag">
              <a:fgClr>
                <a:schemeClr val="accent6"/>
              </a:fgClr>
              <a:bgClr>
                <a:schemeClr val="bg1"/>
              </a:bgClr>
            </a:pattFill>
          </c:spPr>
          <c:invertIfNegative val="0"/>
          <c:cat>
            <c:multiLvlStrRef>
              <c:f>('9'!$B$3:$C$4,'9'!$E$3:$F$4,'9'!$H$3:$I$4,'9'!$K$3:$L$4)</c:f>
              <c:multiLvlStrCache>
                <c:ptCount val="8"/>
                <c:lvl>
                  <c:pt idx="0">
                    <c:v>Qnetto</c:v>
                  </c:pt>
                  <c:pt idx="1">
                    <c:v>QKVET</c:v>
                  </c:pt>
                  <c:pt idx="2">
                    <c:v>Qnetto</c:v>
                  </c:pt>
                  <c:pt idx="3">
                    <c:v>QKVET</c:v>
                  </c:pt>
                  <c:pt idx="4">
                    <c:v>Qnetto</c:v>
                  </c:pt>
                  <c:pt idx="5">
                    <c:v>QKVET</c:v>
                  </c:pt>
                  <c:pt idx="6">
                    <c:v>Qnetto</c:v>
                  </c:pt>
                  <c:pt idx="7">
                    <c:v>QKVET</c:v>
                  </c:pt>
                </c:lvl>
                <c:lvl>
                  <c:pt idx="0">
                    <c:v>I. čtvrtletí</c:v>
                  </c:pt>
                  <c:pt idx="2">
                    <c:v>II. čtvrtletí</c:v>
                  </c:pt>
                  <c:pt idx="4">
                    <c:v>III. čtvrtletí</c:v>
                  </c:pt>
                  <c:pt idx="6">
                    <c:v>IV. čtvrtletí</c:v>
                  </c:pt>
                </c:lvl>
              </c:multiLvlStrCache>
            </c:multiLvlStrRef>
          </c:cat>
          <c:val>
            <c:numRef>
              <c:f>('9'!$B$21,'9'!$C$21,'9'!$E$21,'9'!$F$21,'9'!$H$21,'9'!$I$21,'9'!$K$21,'9'!$L$21)</c:f>
              <c:numCache>
                <c:formatCode>#,##0.0</c:formatCode>
                <c:ptCount val="8"/>
                <c:pt idx="0">
                  <c:v>9375.3978386484232</c:v>
                </c:pt>
                <c:pt idx="1">
                  <c:v>3569.2642069999997</c:v>
                </c:pt>
                <c:pt idx="2">
                  <c:v>4132.8434349146655</c:v>
                </c:pt>
                <c:pt idx="3">
                  <c:v>1447.9323049999991</c:v>
                </c:pt>
                <c:pt idx="4">
                  <c:v>3861.6931494357359</c:v>
                </c:pt>
                <c:pt idx="5">
                  <c:v>1383.8363400000007</c:v>
                </c:pt>
                <c:pt idx="6">
                  <c:v>9633.5054180011757</c:v>
                </c:pt>
                <c:pt idx="7">
                  <c:v>3969.7424480000018</c:v>
                </c:pt>
              </c:numCache>
            </c:numRef>
          </c:val>
          <c:extLst>
            <c:ext xmlns:c16="http://schemas.microsoft.com/office/drawing/2014/chart" uri="{C3380CC4-5D6E-409C-BE32-E72D297353CC}">
              <c16:uniqueId val="{0000000F-A31E-4FD0-8E82-17407FA0E629}"/>
            </c:ext>
          </c:extLst>
        </c:ser>
        <c:dLbls>
          <c:showLegendKey val="0"/>
          <c:showVal val="0"/>
          <c:showCatName val="0"/>
          <c:showSerName val="0"/>
          <c:showPercent val="0"/>
          <c:showBubbleSize val="0"/>
        </c:dLbls>
        <c:gapWidth val="50"/>
        <c:overlap val="100"/>
        <c:axId val="295475072"/>
        <c:axId val="295476608"/>
      </c:barChart>
      <c:catAx>
        <c:axId val="295475072"/>
        <c:scaling>
          <c:orientation val="minMax"/>
        </c:scaling>
        <c:delete val="0"/>
        <c:axPos val="b"/>
        <c:numFmt formatCode="General" sourceLinked="0"/>
        <c:majorTickMark val="none"/>
        <c:minorTickMark val="none"/>
        <c:tickLblPos val="nextTo"/>
        <c:txPr>
          <a:bodyPr/>
          <a:lstStyle/>
          <a:p>
            <a:pPr>
              <a:defRPr sz="900"/>
            </a:pPr>
            <a:endParaRPr lang="cs-CZ"/>
          </a:p>
        </c:txPr>
        <c:crossAx val="295476608"/>
        <c:crosses val="autoZero"/>
        <c:auto val="1"/>
        <c:lblAlgn val="ctr"/>
        <c:lblOffset val="100"/>
        <c:noMultiLvlLbl val="0"/>
      </c:catAx>
      <c:valAx>
        <c:axId val="2954766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4750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z KVET</a:t>
            </a:r>
          </a:p>
        </c:rich>
      </c:tx>
      <c:layout>
        <c:manualLayout>
          <c:xMode val="edge"/>
          <c:yMode val="edge"/>
          <c:x val="1.2365513134387615E-2"/>
          <c:y val="1.4248370492547359E-2"/>
        </c:manualLayout>
      </c:layout>
      <c:overlay val="0"/>
    </c:title>
    <c:autoTitleDeleted val="0"/>
    <c:plotArea>
      <c:layout>
        <c:manualLayout>
          <c:layoutTarget val="inner"/>
          <c:xMode val="edge"/>
          <c:yMode val="edge"/>
          <c:x val="0.11764182991306112"/>
          <c:y val="0.11704715549773434"/>
          <c:w val="0.56024199194582802"/>
          <c:h val="0.8829528445022656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64B4-4EC7-B98F-E0BEFB0BE867}"/>
              </c:ext>
            </c:extLst>
          </c:dPt>
          <c:dPt>
            <c:idx val="1"/>
            <c:bubble3D val="0"/>
            <c:spPr>
              <a:solidFill>
                <a:schemeClr val="accent2"/>
              </a:solidFill>
            </c:spPr>
            <c:extLst>
              <c:ext xmlns:c16="http://schemas.microsoft.com/office/drawing/2014/chart" uri="{C3380CC4-5D6E-409C-BE32-E72D297353CC}">
                <c16:uniqueId val="{00000003-64B4-4EC7-B98F-E0BEFB0BE867}"/>
              </c:ext>
            </c:extLst>
          </c:dPt>
          <c:dPt>
            <c:idx val="2"/>
            <c:bubble3D val="0"/>
            <c:spPr>
              <a:solidFill>
                <a:schemeClr val="accent3"/>
              </a:solidFill>
            </c:spPr>
            <c:extLst>
              <c:ext xmlns:c16="http://schemas.microsoft.com/office/drawing/2014/chart" uri="{C3380CC4-5D6E-409C-BE32-E72D297353CC}">
                <c16:uniqueId val="{00000005-64B4-4EC7-B98F-E0BEFB0BE867}"/>
              </c:ext>
            </c:extLst>
          </c:dPt>
          <c:dPt>
            <c:idx val="3"/>
            <c:bubble3D val="0"/>
            <c:spPr>
              <a:solidFill>
                <a:schemeClr val="accent4"/>
              </a:solidFill>
            </c:spPr>
            <c:extLst>
              <c:ext xmlns:c16="http://schemas.microsoft.com/office/drawing/2014/chart" uri="{C3380CC4-5D6E-409C-BE32-E72D297353CC}">
                <c16:uniqueId val="{0000000A-64B4-4EC7-B98F-E0BEFB0BE867}"/>
              </c:ext>
            </c:extLst>
          </c:dPt>
          <c:dPt>
            <c:idx val="5"/>
            <c:bubble3D val="0"/>
            <c:spPr>
              <a:solidFill>
                <a:schemeClr val="accent6"/>
              </a:solidFill>
            </c:spPr>
            <c:extLst>
              <c:ext xmlns:c16="http://schemas.microsoft.com/office/drawing/2014/chart" uri="{C3380CC4-5D6E-409C-BE32-E72D297353CC}">
                <c16:uniqueId val="{0000000C-64B4-4EC7-B98F-E0BEFB0BE867}"/>
              </c:ext>
            </c:extLst>
          </c:dPt>
          <c:dPt>
            <c:idx val="6"/>
            <c:bubble3D val="0"/>
            <c:spPr>
              <a:solidFill>
                <a:srgbClr val="F0948F"/>
              </a:solidFill>
            </c:spPr>
            <c:extLst>
              <c:ext xmlns:c16="http://schemas.microsoft.com/office/drawing/2014/chart" uri="{C3380CC4-5D6E-409C-BE32-E72D297353CC}">
                <c16:uniqueId val="{00000007-64B4-4EC7-B98F-E0BEFB0BE867}"/>
              </c:ext>
            </c:extLst>
          </c:dPt>
          <c:dPt>
            <c:idx val="7"/>
            <c:bubble3D val="0"/>
            <c:spPr>
              <a:solidFill>
                <a:srgbClr val="F7C9C7"/>
              </a:solidFill>
            </c:spPr>
            <c:extLst>
              <c:ext xmlns:c16="http://schemas.microsoft.com/office/drawing/2014/chart" uri="{C3380CC4-5D6E-409C-BE32-E72D297353CC}">
                <c16:uniqueId val="{0000000D-64B4-4EC7-B98F-E0BEFB0BE867}"/>
              </c:ext>
            </c:extLst>
          </c:dPt>
          <c:dPt>
            <c:idx val="8"/>
            <c:bubble3D val="0"/>
            <c:spPr>
              <a:solidFill>
                <a:schemeClr val="tx1"/>
              </a:solidFill>
            </c:spPr>
            <c:extLst>
              <c:ext xmlns:c16="http://schemas.microsoft.com/office/drawing/2014/chart" uri="{C3380CC4-5D6E-409C-BE32-E72D297353CC}">
                <c16:uniqueId val="{0000000E-64B4-4EC7-B98F-E0BEFB0BE867}"/>
              </c:ext>
            </c:extLst>
          </c:dPt>
          <c:dPt>
            <c:idx val="9"/>
            <c:bubble3D val="0"/>
            <c:spPr>
              <a:solidFill>
                <a:srgbClr val="646363"/>
              </a:solidFill>
            </c:spPr>
            <c:extLst>
              <c:ext xmlns:c16="http://schemas.microsoft.com/office/drawing/2014/chart" uri="{C3380CC4-5D6E-409C-BE32-E72D297353CC}">
                <c16:uniqueId val="{0000000F-64B4-4EC7-B98F-E0BEFB0BE867}"/>
              </c:ext>
            </c:extLst>
          </c:dPt>
          <c:dPt>
            <c:idx val="10"/>
            <c:bubble3D val="0"/>
            <c:spPr>
              <a:solidFill>
                <a:srgbClr val="9D9D9C"/>
              </a:solidFill>
            </c:spPr>
            <c:extLst>
              <c:ext xmlns:c16="http://schemas.microsoft.com/office/drawing/2014/chart" uri="{C3380CC4-5D6E-409C-BE32-E72D297353CC}">
                <c16:uniqueId val="{00000010-64B4-4EC7-B98F-E0BEFB0BE867}"/>
              </c:ext>
            </c:extLst>
          </c:dPt>
          <c:dPt>
            <c:idx val="11"/>
            <c:bubble3D val="0"/>
            <c:spPr>
              <a:solidFill>
                <a:srgbClr val="D0D0D0"/>
              </a:solidFill>
            </c:spPr>
            <c:extLst>
              <c:ext xmlns:c16="http://schemas.microsoft.com/office/drawing/2014/chart" uri="{C3380CC4-5D6E-409C-BE32-E72D297353CC}">
                <c16:uniqueId val="{0000000A-8459-4506-9FF0-C9D71A85D7B8}"/>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B-8459-4506-9FF0-C9D71A85D7B8}"/>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1-64B4-4EC7-B98F-E0BEFB0BE86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2-64B4-4EC7-B98F-E0BEFB0BE86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64B4-4EC7-B98F-E0BEFB0BE867}"/>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64B4-4EC7-B98F-E0BEFB0BE867}"/>
                </c:ext>
              </c:extLst>
            </c:dLbl>
            <c:dLbl>
              <c:idx val="3"/>
              <c:delete val="1"/>
              <c:extLst>
                <c:ext xmlns:c15="http://schemas.microsoft.com/office/drawing/2012/chart" uri="{CE6537A1-D6FC-4f65-9D91-7224C49458BB}"/>
                <c:ext xmlns:c16="http://schemas.microsoft.com/office/drawing/2014/chart" uri="{C3380CC4-5D6E-409C-BE32-E72D297353CC}">
                  <c16:uniqueId val="{0000000A-64B4-4EC7-B98F-E0BEFB0BE867}"/>
                </c:ext>
              </c:extLst>
            </c:dLbl>
            <c:dLbl>
              <c:idx val="4"/>
              <c:delete val="1"/>
              <c:extLst>
                <c:ext xmlns:c15="http://schemas.microsoft.com/office/drawing/2012/chart" uri="{CE6537A1-D6FC-4f65-9D91-7224C49458BB}"/>
                <c:ext xmlns:c16="http://schemas.microsoft.com/office/drawing/2014/chart" uri="{C3380CC4-5D6E-409C-BE32-E72D297353CC}">
                  <c16:uniqueId val="{0000000B-64B4-4EC7-B98F-E0BEFB0BE867}"/>
                </c:ext>
              </c:extLst>
            </c:dLbl>
            <c:dLbl>
              <c:idx val="5"/>
              <c:delete val="1"/>
              <c:extLst>
                <c:ext xmlns:c15="http://schemas.microsoft.com/office/drawing/2012/chart" uri="{CE6537A1-D6FC-4f65-9D91-7224C49458BB}"/>
                <c:ext xmlns:c16="http://schemas.microsoft.com/office/drawing/2014/chart" uri="{C3380CC4-5D6E-409C-BE32-E72D297353CC}">
                  <c16:uniqueId val="{0000000C-64B4-4EC7-B98F-E0BEFB0BE86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64B4-4EC7-B98F-E0BEFB0BE867}"/>
                </c:ext>
              </c:extLst>
            </c:dLbl>
            <c:dLbl>
              <c:idx val="7"/>
              <c:delete val="1"/>
              <c:extLst>
                <c:ext xmlns:c15="http://schemas.microsoft.com/office/drawing/2012/chart" uri="{CE6537A1-D6FC-4f65-9D91-7224C49458BB}"/>
                <c:ext xmlns:c16="http://schemas.microsoft.com/office/drawing/2014/chart" uri="{C3380CC4-5D6E-409C-BE32-E72D297353CC}">
                  <c16:uniqueId val="{0000000D-64B4-4EC7-B98F-E0BEFB0BE867}"/>
                </c:ext>
              </c:extLst>
            </c:dLbl>
            <c:dLbl>
              <c:idx val="8"/>
              <c:delete val="1"/>
              <c:extLst>
                <c:ext xmlns:c15="http://schemas.microsoft.com/office/drawing/2012/chart" uri="{CE6537A1-D6FC-4f65-9D91-7224C49458BB}"/>
                <c:ext xmlns:c16="http://schemas.microsoft.com/office/drawing/2014/chart" uri="{C3380CC4-5D6E-409C-BE32-E72D297353CC}">
                  <c16:uniqueId val="{0000000E-64B4-4EC7-B98F-E0BEFB0BE867}"/>
                </c:ext>
              </c:extLst>
            </c:dLbl>
            <c:dLbl>
              <c:idx val="9"/>
              <c:layout>
                <c:manualLayout>
                  <c:x val="-0.13748420734585562"/>
                  <c:y val="2.0042983097905868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4B4-4EC7-B98F-E0BEFB0BE867}"/>
                </c:ext>
              </c:extLst>
            </c:dLbl>
            <c:dLbl>
              <c:idx val="10"/>
              <c:layout>
                <c:manualLayout>
                  <c:x val="-0.13784140358120944"/>
                  <c:y val="-7.2383291411630662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4B4-4EC7-B98F-E0BEFB0BE867}"/>
                </c:ext>
              </c:extLst>
            </c:dLbl>
            <c:dLbl>
              <c:idx val="11"/>
              <c:numFmt formatCode="0%" sourceLinked="0"/>
              <c:spPr>
                <a:noFill/>
                <a:ln>
                  <a:noFill/>
                </a:ln>
                <a:effectLst/>
              </c:spPr>
              <c:txPr>
                <a:bodyPr wrap="square" lIns="38100" tIns="19050" rIns="38100" bIns="19050" anchor="ctr">
                  <a:spAutoFit/>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8459-4506-9FF0-C9D71A85D7B8}"/>
                </c:ext>
              </c:extLst>
            </c:dLbl>
            <c:dLbl>
              <c:idx val="12"/>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8459-4506-9FF0-C9D71A85D7B8}"/>
                </c:ext>
              </c:extLst>
            </c:dLbl>
            <c:dLbl>
              <c:idx val="13"/>
              <c:delete val="1"/>
              <c:extLst>
                <c:ext xmlns:c15="http://schemas.microsoft.com/office/drawing/2012/chart" uri="{CE6537A1-D6FC-4f65-9D91-7224C49458BB}"/>
                <c:ext xmlns:c16="http://schemas.microsoft.com/office/drawing/2014/chart" uri="{C3380CC4-5D6E-409C-BE32-E72D297353CC}">
                  <c16:uniqueId val="{00000011-64B4-4EC7-B98F-E0BEFB0BE867}"/>
                </c:ext>
              </c:extLst>
            </c:dLbl>
            <c:dLbl>
              <c:idx val="14"/>
              <c:delete val="1"/>
              <c:extLst>
                <c:ext xmlns:c15="http://schemas.microsoft.com/office/drawing/2012/chart" uri="{CE6537A1-D6FC-4f65-9D91-7224C49458BB}"/>
                <c:ext xmlns:c16="http://schemas.microsoft.com/office/drawing/2014/chart" uri="{C3380CC4-5D6E-409C-BE32-E72D297353CC}">
                  <c16:uniqueId val="{00000012-64B4-4EC7-B98F-E0BEFB0BE867}"/>
                </c:ext>
              </c:extLst>
            </c:dLbl>
            <c:dLbl>
              <c:idx val="15"/>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64B4-4EC7-B98F-E0BEFB0BE867}"/>
                </c:ext>
              </c:extLst>
            </c:dLbl>
            <c:numFmt formatCode="0%" sourceLinked="0"/>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'9'!$A$6:$A$21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'9'!$O$6:$O$21</c:f>
              <c:numCache>
                <c:formatCode>#,##0.0</c:formatCode>
                <c:ptCount val="16"/>
                <c:pt idx="0">
                  <c:v>17841.73718</c:v>
                </c:pt>
                <c:pt idx="1">
                  <c:v>1830.907698</c:v>
                </c:pt>
                <c:pt idx="2">
                  <c:v>5405.0088109999997</c:v>
                </c:pt>
                <c:pt idx="3">
                  <c:v>0</c:v>
                </c:pt>
                <c:pt idx="4">
                  <c:v>0</c:v>
                </c:pt>
                <c:pt idx="5">
                  <c:v>0</c:v>
                </c:pt>
                <c:pt idx="6">
                  <c:v>37159.170652999994</c:v>
                </c:pt>
                <c:pt idx="7">
                  <c:v>0</c:v>
                </c:pt>
                <c:pt idx="8">
                  <c:v>0</c:v>
                </c:pt>
                <c:pt idx="9">
                  <c:v>805.84057799999994</c:v>
                </c:pt>
                <c:pt idx="10">
                  <c:v>160.23908499999999</c:v>
                </c:pt>
                <c:pt idx="11">
                  <c:v>3008.8836940000001</c:v>
                </c:pt>
                <c:pt idx="12">
                  <c:v>3965.310035</c:v>
                </c:pt>
                <c:pt idx="13">
                  <c:v>0</c:v>
                </c:pt>
                <c:pt idx="14">
                  <c:v>37.941207000000006</c:v>
                </c:pt>
                <c:pt idx="15">
                  <c:v>10370.775300000001</c:v>
                </c:pt>
              </c:numCache>
            </c:numRef>
          </c:val>
          <c:extLst>
            <c:ext xmlns:c16="http://schemas.microsoft.com/office/drawing/2014/chart" uri="{C3380CC4-5D6E-409C-BE32-E72D297353CC}">
              <c16:uniqueId val="{00000013-64B4-4EC7-B98F-E0BEFB0BE867}"/>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8B3-4745-A9F7-2CB7F9482BE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8B3-4745-A9F7-2CB7F9482BE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8B3-4745-A9F7-2CB7F9482BE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8B3-4745-A9F7-2CB7F9482BE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8B3-4745-A9F7-2CB7F9482BE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8B3-4745-A9F7-2CB7F9482BE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8B3-4745-A9F7-2CB7F9482BE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8B3-4745-A9F7-2CB7F9482BE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8B3-4745-A9F7-2CB7F9482BE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8B3-4745-A9F7-2CB7F9482BE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8B3-4745-A9F7-2CB7F9482BE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8B3-4745-A9F7-2CB7F9482BE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8B3-4745-A9F7-2CB7F9482BE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8B3-4745-A9F7-2CB7F9482BE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8B3-4745-A9F7-2CB7F9482BE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8B3-4745-A9F7-2CB7F9482BE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Brutto výroba tepla (TJ)</a:t>
            </a:r>
          </a:p>
        </c:rich>
      </c:tx>
      <c:layout>
        <c:manualLayout>
          <c:xMode val="edge"/>
          <c:yMode val="edge"/>
          <c:x val="2.1835448443131076E-3"/>
          <c:y val="6.0430953590930982E-3"/>
        </c:manualLayout>
      </c:layout>
      <c:overlay val="0"/>
    </c:title>
    <c:autoTitleDeleted val="0"/>
    <c:plotArea>
      <c:layout/>
      <c:barChart>
        <c:barDir val="col"/>
        <c:grouping val="clustered"/>
        <c:varyColors val="0"/>
        <c:ser>
          <c:idx val="0"/>
          <c:order val="0"/>
          <c:tx>
            <c:strRef>
              <c:f>'10.1'!$H$5</c:f>
              <c:strCache>
                <c:ptCount val="1"/>
                <c:pt idx="0">
                  <c:v>2017</c:v>
                </c:pt>
              </c:strCache>
            </c:strRef>
          </c:tx>
          <c:spPr>
            <a:solidFill>
              <a:srgbClr val="233060"/>
            </a:solidFill>
          </c:spPr>
          <c:invertIfNegative val="0"/>
          <c:cat>
            <c:strRef>
              <c:f>'10.1'!$B$4:$E$4</c:f>
              <c:strCache>
                <c:ptCount val="4"/>
                <c:pt idx="0">
                  <c:v>I. čtvrtletí</c:v>
                </c:pt>
                <c:pt idx="1">
                  <c:v>II. čtvrtletí</c:v>
                </c:pt>
                <c:pt idx="2">
                  <c:v>III. čtvrtletí</c:v>
                </c:pt>
                <c:pt idx="3">
                  <c:v>IV. čtvrtletí</c:v>
                </c:pt>
              </c:strCache>
            </c:strRef>
          </c:cat>
          <c:val>
            <c:numRef>
              <c:f>'10.1'!$B$5:$E$5</c:f>
              <c:numCache>
                <c:formatCode>#,##0.0</c:formatCode>
                <c:ptCount val="4"/>
                <c:pt idx="0">
                  <c:v>59492.390077321405</c:v>
                </c:pt>
                <c:pt idx="1">
                  <c:v>33647.194626035664</c:v>
                </c:pt>
                <c:pt idx="2">
                  <c:v>26175.937773657737</c:v>
                </c:pt>
                <c:pt idx="3">
                  <c:v>50852.251834295188</c:v>
                </c:pt>
              </c:numCache>
            </c:numRef>
          </c:val>
          <c:extLst>
            <c:ext xmlns:c16="http://schemas.microsoft.com/office/drawing/2014/chart" uri="{C3380CC4-5D6E-409C-BE32-E72D297353CC}">
              <c16:uniqueId val="{00000000-60D1-4FA4-8A90-31289B13B312}"/>
            </c:ext>
          </c:extLst>
        </c:ser>
        <c:ser>
          <c:idx val="1"/>
          <c:order val="1"/>
          <c:tx>
            <c:strRef>
              <c:f>'10.1'!$H$6</c:f>
              <c:strCache>
                <c:ptCount val="1"/>
                <c:pt idx="0">
                  <c:v>2018</c:v>
                </c:pt>
              </c:strCache>
            </c:strRef>
          </c:tx>
          <c:spPr>
            <a:solidFill>
              <a:srgbClr val="596387"/>
            </a:solidFill>
          </c:spPr>
          <c:invertIfNegative val="0"/>
          <c:cat>
            <c:strRef>
              <c:f>'10.1'!$B$4:$E$4</c:f>
              <c:strCache>
                <c:ptCount val="4"/>
                <c:pt idx="0">
                  <c:v>I. čtvrtletí</c:v>
                </c:pt>
                <c:pt idx="1">
                  <c:v>II. čtvrtletí</c:v>
                </c:pt>
                <c:pt idx="2">
                  <c:v>III. čtvrtletí</c:v>
                </c:pt>
                <c:pt idx="3">
                  <c:v>IV. čtvrtletí</c:v>
                </c:pt>
              </c:strCache>
            </c:strRef>
          </c:cat>
          <c:val>
            <c:numRef>
              <c:f>'10.1'!$B$6:$E$6</c:f>
              <c:numCache>
                <c:formatCode>#,##0.0</c:formatCode>
                <c:ptCount val="4"/>
                <c:pt idx="0">
                  <c:v>59760.704269635316</c:v>
                </c:pt>
                <c:pt idx="1">
                  <c:v>28688.566620999998</c:v>
                </c:pt>
                <c:pt idx="2">
                  <c:v>24452.443356056858</c:v>
                </c:pt>
                <c:pt idx="3">
                  <c:v>50022.54916319999</c:v>
                </c:pt>
              </c:numCache>
            </c:numRef>
          </c:val>
          <c:extLst>
            <c:ext xmlns:c16="http://schemas.microsoft.com/office/drawing/2014/chart" uri="{C3380CC4-5D6E-409C-BE32-E72D297353CC}">
              <c16:uniqueId val="{00000001-60D1-4FA4-8A90-31289B13B312}"/>
            </c:ext>
          </c:extLst>
        </c:ser>
        <c:ser>
          <c:idx val="2"/>
          <c:order val="2"/>
          <c:tx>
            <c:strRef>
              <c:f>'10.1'!$H$7</c:f>
              <c:strCache>
                <c:ptCount val="1"/>
                <c:pt idx="0">
                  <c:v>2019</c:v>
                </c:pt>
              </c:strCache>
            </c:strRef>
          </c:tx>
          <c:spPr>
            <a:solidFill>
              <a:srgbClr val="9196B0"/>
            </a:solidFill>
          </c:spPr>
          <c:invertIfNegative val="0"/>
          <c:cat>
            <c:strRef>
              <c:f>'10.1'!$B$4:$E$4</c:f>
              <c:strCache>
                <c:ptCount val="4"/>
                <c:pt idx="0">
                  <c:v>I. čtvrtletí</c:v>
                </c:pt>
                <c:pt idx="1">
                  <c:v>II. čtvrtletí</c:v>
                </c:pt>
                <c:pt idx="2">
                  <c:v>III. čtvrtletí</c:v>
                </c:pt>
                <c:pt idx="3">
                  <c:v>IV. čtvrtletí</c:v>
                </c:pt>
              </c:strCache>
            </c:strRef>
          </c:cat>
          <c:val>
            <c:numRef>
              <c:f>'10.1'!$B$7:$E$7</c:f>
              <c:numCache>
                <c:formatCode>#,##0.0</c:formatCode>
                <c:ptCount val="4"/>
                <c:pt idx="0">
                  <c:v>55809.228224338687</c:v>
                </c:pt>
                <c:pt idx="1">
                  <c:v>32753.71361992339</c:v>
                </c:pt>
                <c:pt idx="2">
                  <c:v>24978.363623037163</c:v>
                </c:pt>
                <c:pt idx="3">
                  <c:v>48372.261379309275</c:v>
                </c:pt>
              </c:numCache>
            </c:numRef>
          </c:val>
          <c:extLst>
            <c:ext xmlns:c16="http://schemas.microsoft.com/office/drawing/2014/chart" uri="{C3380CC4-5D6E-409C-BE32-E72D297353CC}">
              <c16:uniqueId val="{00000002-60D1-4FA4-8A90-31289B13B312}"/>
            </c:ext>
          </c:extLst>
        </c:ser>
        <c:ser>
          <c:idx val="3"/>
          <c:order val="3"/>
          <c:tx>
            <c:v>2020</c:v>
          </c:tx>
          <c:spPr>
            <a:solidFill>
              <a:srgbClr val="C7CCD6"/>
            </a:solidFill>
          </c:spPr>
          <c:invertIfNegative val="0"/>
          <c:val>
            <c:numRef>
              <c:f>'10.1'!$B$8:$E$8</c:f>
              <c:numCache>
                <c:formatCode>#,##0.0</c:formatCode>
                <c:ptCount val="4"/>
                <c:pt idx="0">
                  <c:v>53528.76771021785</c:v>
                </c:pt>
                <c:pt idx="1">
                  <c:v>31489.553688778622</c:v>
                </c:pt>
                <c:pt idx="2">
                  <c:v>24527.664056400004</c:v>
                </c:pt>
                <c:pt idx="3">
                  <c:v>47371.722850400001</c:v>
                </c:pt>
              </c:numCache>
            </c:numRef>
          </c:val>
          <c:extLst>
            <c:ext xmlns:c16="http://schemas.microsoft.com/office/drawing/2014/chart" uri="{C3380CC4-5D6E-409C-BE32-E72D297353CC}">
              <c16:uniqueId val="{00000000-1814-4693-8A06-821683EB311A}"/>
            </c:ext>
          </c:extLst>
        </c:ser>
        <c:ser>
          <c:idx val="4"/>
          <c:order val="4"/>
          <c:tx>
            <c:v>2021</c:v>
          </c:tx>
          <c:spPr>
            <a:solidFill>
              <a:srgbClr val="DF2B20"/>
            </a:solidFill>
          </c:spPr>
          <c:invertIfNegative val="0"/>
          <c:val>
            <c:numRef>
              <c:f>'10.1'!$B$9:$E$9</c:f>
              <c:numCache>
                <c:formatCode>#,##0.0</c:formatCode>
                <c:ptCount val="4"/>
                <c:pt idx="0">
                  <c:v>55541.375279728229</c:v>
                </c:pt>
                <c:pt idx="1">
                  <c:v>33762.132468309996</c:v>
                </c:pt>
                <c:pt idx="2">
                  <c:v>24376.239993047431</c:v>
                </c:pt>
                <c:pt idx="3">
                  <c:v>48025.460575200006</c:v>
                </c:pt>
              </c:numCache>
            </c:numRef>
          </c:val>
          <c:extLst>
            <c:ext xmlns:c16="http://schemas.microsoft.com/office/drawing/2014/chart" uri="{C3380CC4-5D6E-409C-BE32-E72D297353CC}">
              <c16:uniqueId val="{00000000-4C29-41A3-A116-D17EB565C8A1}"/>
            </c:ext>
          </c:extLst>
        </c:ser>
        <c:ser>
          <c:idx val="5"/>
          <c:order val="5"/>
          <c:tx>
            <c:v>2022</c:v>
          </c:tx>
          <c:spPr>
            <a:solidFill>
              <a:srgbClr val="E86159"/>
            </a:solidFill>
          </c:spPr>
          <c:invertIfNegative val="0"/>
          <c:val>
            <c:numRef>
              <c:f>'10.1'!$B$10:$E$10</c:f>
              <c:numCache>
                <c:formatCode>#,##0.0</c:formatCode>
                <c:ptCount val="4"/>
                <c:pt idx="0">
                  <c:v>51649.8799137733</c:v>
                </c:pt>
                <c:pt idx="1">
                  <c:v>30879.657070071997</c:v>
                </c:pt>
                <c:pt idx="2">
                  <c:v>24270.988412999999</c:v>
                </c:pt>
                <c:pt idx="3">
                  <c:v>44292.940444376</c:v>
                </c:pt>
              </c:numCache>
            </c:numRef>
          </c:val>
          <c:extLst>
            <c:ext xmlns:c16="http://schemas.microsoft.com/office/drawing/2014/chart" uri="{C3380CC4-5D6E-409C-BE32-E72D297353CC}">
              <c16:uniqueId val="{00000001-A4EF-444D-B62A-C7613E6E221E}"/>
            </c:ext>
          </c:extLst>
        </c:ser>
        <c:ser>
          <c:idx val="6"/>
          <c:order val="6"/>
          <c:tx>
            <c:v>2023</c:v>
          </c:tx>
          <c:spPr>
            <a:solidFill>
              <a:srgbClr val="F0948F"/>
            </a:solidFill>
          </c:spPr>
          <c:invertIfNegative val="0"/>
          <c:val>
            <c:numRef>
              <c:f>'10.1'!$B$11:$E$11</c:f>
              <c:numCache>
                <c:formatCode>#,##0.0</c:formatCode>
                <c:ptCount val="4"/>
                <c:pt idx="0">
                  <c:v>48006.112881209148</c:v>
                </c:pt>
                <c:pt idx="1">
                  <c:v>29478.211146895621</c:v>
                </c:pt>
                <c:pt idx="2">
                  <c:v>21441.523402999996</c:v>
                </c:pt>
                <c:pt idx="3">
                  <c:v>42149.674503999995</c:v>
                </c:pt>
              </c:numCache>
            </c:numRef>
          </c:val>
          <c:extLst>
            <c:ext xmlns:c16="http://schemas.microsoft.com/office/drawing/2014/chart" uri="{C3380CC4-5D6E-409C-BE32-E72D297353CC}">
              <c16:uniqueId val="{00000000-76D3-4137-B0D1-A1E724C2F5D8}"/>
            </c:ext>
          </c:extLst>
        </c:ser>
        <c:ser>
          <c:idx val="7"/>
          <c:order val="7"/>
          <c:tx>
            <c:v>2024</c:v>
          </c:tx>
          <c:spPr>
            <a:solidFill>
              <a:srgbClr val="F7C9C7"/>
            </a:solidFill>
            <a:ln>
              <a:noFill/>
            </a:ln>
          </c:spPr>
          <c:invertIfNegative val="0"/>
          <c:val>
            <c:numRef>
              <c:f>'10.1'!$B$12:$E$12</c:f>
              <c:numCache>
                <c:formatCode>#,##0.0</c:formatCode>
                <c:ptCount val="4"/>
                <c:pt idx="0">
                  <c:v>44946.430122999998</c:v>
                </c:pt>
                <c:pt idx="1">
                  <c:v>25432.945527</c:v>
                </c:pt>
                <c:pt idx="2">
                  <c:v>20203.737184000001</c:v>
                </c:pt>
                <c:pt idx="3">
                  <c:v>42253.749194000004</c:v>
                </c:pt>
              </c:numCache>
            </c:numRef>
          </c:val>
          <c:extLst>
            <c:ext xmlns:c16="http://schemas.microsoft.com/office/drawing/2014/chart" uri="{C3380CC4-5D6E-409C-BE32-E72D297353CC}">
              <c16:uniqueId val="{00000000-69E4-49F4-8375-799BB5555A4B}"/>
            </c:ext>
          </c:extLst>
        </c:ser>
        <c:dLbls>
          <c:showLegendKey val="0"/>
          <c:showVal val="0"/>
          <c:showCatName val="0"/>
          <c:showSerName val="0"/>
          <c:showPercent val="0"/>
          <c:showBubbleSize val="0"/>
        </c:dLbls>
        <c:gapWidth val="50"/>
        <c:overlap val="-10"/>
        <c:axId val="296082432"/>
        <c:axId val="295764736"/>
      </c:barChart>
      <c:catAx>
        <c:axId val="296082432"/>
        <c:scaling>
          <c:orientation val="minMax"/>
        </c:scaling>
        <c:delete val="0"/>
        <c:axPos val="b"/>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cs-CZ"/>
          </a:p>
        </c:txPr>
        <c:crossAx val="295764736"/>
        <c:crosses val="autoZero"/>
        <c:auto val="1"/>
        <c:lblAlgn val="ctr"/>
        <c:lblOffset val="100"/>
        <c:noMultiLvlLbl val="0"/>
      </c:catAx>
      <c:valAx>
        <c:axId val="295764736"/>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6082432"/>
        <c:crosses val="autoZero"/>
        <c:crossBetween val="between"/>
      </c:valAx>
    </c:plotArea>
    <c:legend>
      <c:legendPos val="b"/>
      <c:layout>
        <c:manualLayout>
          <c:xMode val="edge"/>
          <c:yMode val="edge"/>
          <c:x val="1.9649170751703761E-3"/>
          <c:y val="0.90361548402814651"/>
          <c:w val="0.82674319043452904"/>
          <c:h val="9.086594470589766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(TJ)</a:t>
            </a:r>
          </a:p>
        </c:rich>
      </c:tx>
      <c:layout>
        <c:manualLayout>
          <c:xMode val="edge"/>
          <c:yMode val="edge"/>
          <c:x val="1.4794263872489634E-3"/>
          <c:y val="0"/>
        </c:manualLayout>
      </c:layout>
      <c:overlay val="0"/>
    </c:title>
    <c:autoTitleDeleted val="0"/>
    <c:plotArea>
      <c:layout/>
      <c:barChart>
        <c:barDir val="col"/>
        <c:grouping val="clustered"/>
        <c:varyColors val="0"/>
        <c:ser>
          <c:idx val="0"/>
          <c:order val="0"/>
          <c:tx>
            <c:strRef>
              <c:f>'10.1'!$H$5</c:f>
              <c:strCache>
                <c:ptCount val="1"/>
                <c:pt idx="0">
                  <c:v>2017</c:v>
                </c:pt>
              </c:strCache>
            </c:strRef>
          </c:tx>
          <c:spPr>
            <a:solidFill>
              <a:srgbClr val="233060"/>
            </a:solidFill>
          </c:spPr>
          <c:invertIfNegative val="0"/>
          <c:cat>
            <c:strRef>
              <c:f>'10.1'!$B$4:$E$4</c:f>
              <c:strCache>
                <c:ptCount val="4"/>
                <c:pt idx="0">
                  <c:v>I. čtvrtletí</c:v>
                </c:pt>
                <c:pt idx="1">
                  <c:v>II. čtvrtletí</c:v>
                </c:pt>
                <c:pt idx="2">
                  <c:v>III. čtvrtletí</c:v>
                </c:pt>
                <c:pt idx="3">
                  <c:v>IV. čtvrtletí</c:v>
                </c:pt>
              </c:strCache>
            </c:strRef>
          </c:cat>
          <c:val>
            <c:numRef>
              <c:f>'10.1'!$B$15:$E$15</c:f>
              <c:numCache>
                <c:formatCode>#,##0.0</c:formatCode>
                <c:ptCount val="4"/>
                <c:pt idx="0">
                  <c:v>37510.164867892709</c:v>
                </c:pt>
                <c:pt idx="1">
                  <c:v>16101.258851967654</c:v>
                </c:pt>
                <c:pt idx="2">
                  <c:v>10892.098498398203</c:v>
                </c:pt>
                <c:pt idx="3">
                  <c:v>29809.263052627972</c:v>
                </c:pt>
              </c:numCache>
            </c:numRef>
          </c:val>
          <c:extLst>
            <c:ext xmlns:c16="http://schemas.microsoft.com/office/drawing/2014/chart" uri="{C3380CC4-5D6E-409C-BE32-E72D297353CC}">
              <c16:uniqueId val="{00000000-3B03-45FB-A5FA-CD79BCEC54C0}"/>
            </c:ext>
          </c:extLst>
        </c:ser>
        <c:ser>
          <c:idx val="1"/>
          <c:order val="1"/>
          <c:tx>
            <c:strRef>
              <c:f>'10.1'!$H$6</c:f>
              <c:strCache>
                <c:ptCount val="1"/>
                <c:pt idx="0">
                  <c:v>2018</c:v>
                </c:pt>
              </c:strCache>
            </c:strRef>
          </c:tx>
          <c:spPr>
            <a:solidFill>
              <a:srgbClr val="596387"/>
            </a:solidFill>
          </c:spPr>
          <c:invertIfNegative val="0"/>
          <c:cat>
            <c:strRef>
              <c:f>'10.1'!$B$4:$E$4</c:f>
              <c:strCache>
                <c:ptCount val="4"/>
                <c:pt idx="0">
                  <c:v>I. čtvrtletí</c:v>
                </c:pt>
                <c:pt idx="1">
                  <c:v>II. čtvrtletí</c:v>
                </c:pt>
                <c:pt idx="2">
                  <c:v>III. čtvrtletí</c:v>
                </c:pt>
                <c:pt idx="3">
                  <c:v>IV. čtvrtletí</c:v>
                </c:pt>
              </c:strCache>
            </c:strRef>
          </c:cat>
          <c:val>
            <c:numRef>
              <c:f>'10.1'!$B$16:$E$16</c:f>
              <c:numCache>
                <c:formatCode>#,##0.0</c:formatCode>
                <c:ptCount val="4"/>
                <c:pt idx="0">
                  <c:v>38059.708081806333</c:v>
                </c:pt>
                <c:pt idx="1">
                  <c:v>12376.442392000001</c:v>
                </c:pt>
                <c:pt idx="2">
                  <c:v>9704.6084629196266</c:v>
                </c:pt>
                <c:pt idx="3">
                  <c:v>28893.454441721136</c:v>
                </c:pt>
              </c:numCache>
            </c:numRef>
          </c:val>
          <c:extLst>
            <c:ext xmlns:c16="http://schemas.microsoft.com/office/drawing/2014/chart" uri="{C3380CC4-5D6E-409C-BE32-E72D297353CC}">
              <c16:uniqueId val="{00000001-3B03-45FB-A5FA-CD79BCEC54C0}"/>
            </c:ext>
          </c:extLst>
        </c:ser>
        <c:ser>
          <c:idx val="2"/>
          <c:order val="2"/>
          <c:tx>
            <c:strRef>
              <c:f>'10.1'!$H$7</c:f>
              <c:strCache>
                <c:ptCount val="1"/>
                <c:pt idx="0">
                  <c:v>2019</c:v>
                </c:pt>
              </c:strCache>
            </c:strRef>
          </c:tx>
          <c:spPr>
            <a:solidFill>
              <a:srgbClr val="9196B0"/>
            </a:solidFill>
          </c:spPr>
          <c:invertIfNegative val="0"/>
          <c:cat>
            <c:strRef>
              <c:f>'10.1'!$B$4:$E$4</c:f>
              <c:strCache>
                <c:ptCount val="4"/>
                <c:pt idx="0">
                  <c:v>I. čtvrtletí</c:v>
                </c:pt>
                <c:pt idx="1">
                  <c:v>II. čtvrtletí</c:v>
                </c:pt>
                <c:pt idx="2">
                  <c:v>III. čtvrtletí</c:v>
                </c:pt>
                <c:pt idx="3">
                  <c:v>IV. čtvrtletí</c:v>
                </c:pt>
              </c:strCache>
            </c:strRef>
          </c:cat>
          <c:val>
            <c:numRef>
              <c:f>'10.1'!$B$17:$E$17</c:f>
              <c:numCache>
                <c:formatCode>#,##0.0</c:formatCode>
                <c:ptCount val="4"/>
                <c:pt idx="0">
                  <c:v>34400.185867995431</c:v>
                </c:pt>
                <c:pt idx="1">
                  <c:v>15804.078629958018</c:v>
                </c:pt>
                <c:pt idx="2">
                  <c:v>10045.79911108522</c:v>
                </c:pt>
                <c:pt idx="3">
                  <c:v>27517.002409825865</c:v>
                </c:pt>
              </c:numCache>
            </c:numRef>
          </c:val>
          <c:extLst>
            <c:ext xmlns:c16="http://schemas.microsoft.com/office/drawing/2014/chart" uri="{C3380CC4-5D6E-409C-BE32-E72D297353CC}">
              <c16:uniqueId val="{00000002-3B03-45FB-A5FA-CD79BCEC54C0}"/>
            </c:ext>
          </c:extLst>
        </c:ser>
        <c:ser>
          <c:idx val="3"/>
          <c:order val="3"/>
          <c:tx>
            <c:v>2020</c:v>
          </c:tx>
          <c:spPr>
            <a:solidFill>
              <a:srgbClr val="C7CCD6"/>
            </a:solidFill>
          </c:spPr>
          <c:invertIfNegative val="0"/>
          <c:val>
            <c:numRef>
              <c:f>'10.1'!$B$18:$E$18</c:f>
              <c:numCache>
                <c:formatCode>#,##0.0</c:formatCode>
                <c:ptCount val="4"/>
                <c:pt idx="0">
                  <c:v>32870.945788518613</c:v>
                </c:pt>
                <c:pt idx="1">
                  <c:v>14818.914658930849</c:v>
                </c:pt>
                <c:pt idx="2">
                  <c:v>9700.1600115525835</c:v>
                </c:pt>
                <c:pt idx="3">
                  <c:v>28538.475790229295</c:v>
                </c:pt>
              </c:numCache>
            </c:numRef>
          </c:val>
          <c:extLst>
            <c:ext xmlns:c16="http://schemas.microsoft.com/office/drawing/2014/chart" uri="{C3380CC4-5D6E-409C-BE32-E72D297353CC}">
              <c16:uniqueId val="{00000000-73FE-49CF-90D6-9A641DF48C49}"/>
            </c:ext>
          </c:extLst>
        </c:ser>
        <c:ser>
          <c:idx val="4"/>
          <c:order val="4"/>
          <c:tx>
            <c:v>2021</c:v>
          </c:tx>
          <c:spPr>
            <a:solidFill>
              <a:srgbClr val="DF2B20"/>
            </a:solidFill>
          </c:spPr>
          <c:invertIfNegative val="0"/>
          <c:val>
            <c:numRef>
              <c:f>'10.1'!$B$19:$E$19</c:f>
              <c:numCache>
                <c:formatCode>#,##0.0</c:formatCode>
                <c:ptCount val="4"/>
                <c:pt idx="0">
                  <c:v>35884.338605227051</c:v>
                </c:pt>
                <c:pt idx="1">
                  <c:v>17769.04911468277</c:v>
                </c:pt>
                <c:pt idx="2">
                  <c:v>9774.41938479083</c:v>
                </c:pt>
                <c:pt idx="3">
                  <c:v>29062.793518273029</c:v>
                </c:pt>
              </c:numCache>
            </c:numRef>
          </c:val>
          <c:extLst>
            <c:ext xmlns:c16="http://schemas.microsoft.com/office/drawing/2014/chart" uri="{C3380CC4-5D6E-409C-BE32-E72D297353CC}">
              <c16:uniqueId val="{00000000-DAE4-4FFC-993F-690CD845D8F9}"/>
            </c:ext>
          </c:extLst>
        </c:ser>
        <c:ser>
          <c:idx val="5"/>
          <c:order val="5"/>
          <c:tx>
            <c:v>2022</c:v>
          </c:tx>
          <c:spPr>
            <a:solidFill>
              <a:srgbClr val="E86159"/>
            </a:solidFill>
          </c:spPr>
          <c:invertIfNegative val="0"/>
          <c:val>
            <c:numRef>
              <c:f>'10.1'!$B$21:$E$21</c:f>
              <c:numCache>
                <c:formatCode>#,##0.0</c:formatCode>
                <c:ptCount val="4"/>
                <c:pt idx="0">
                  <c:v>29537.161911276286</c:v>
                </c:pt>
                <c:pt idx="1">
                  <c:v>14379.329966146561</c:v>
                </c:pt>
                <c:pt idx="2">
                  <c:v>8040.447451</c:v>
                </c:pt>
                <c:pt idx="3">
                  <c:v>23982.614303095688</c:v>
                </c:pt>
              </c:numCache>
            </c:numRef>
          </c:val>
          <c:extLst>
            <c:ext xmlns:c16="http://schemas.microsoft.com/office/drawing/2014/chart" uri="{C3380CC4-5D6E-409C-BE32-E72D297353CC}">
              <c16:uniqueId val="{00000000-E4BA-4811-ACF6-3831FA804AC3}"/>
            </c:ext>
          </c:extLst>
        </c:ser>
        <c:ser>
          <c:idx val="6"/>
          <c:order val="6"/>
          <c:tx>
            <c:v>2023</c:v>
          </c:tx>
          <c:spPr>
            <a:solidFill>
              <a:srgbClr val="F0948F"/>
            </a:solidFill>
          </c:spPr>
          <c:invertIfNegative val="0"/>
          <c:val>
            <c:numRef>
              <c:f>'10.1'!$B$21:$E$21</c:f>
              <c:numCache>
                <c:formatCode>#,##0.0</c:formatCode>
                <c:ptCount val="4"/>
                <c:pt idx="0">
                  <c:v>29537.161911276286</c:v>
                </c:pt>
                <c:pt idx="1">
                  <c:v>14379.329966146561</c:v>
                </c:pt>
                <c:pt idx="2">
                  <c:v>8040.447451</c:v>
                </c:pt>
                <c:pt idx="3">
                  <c:v>23982.614303095688</c:v>
                </c:pt>
              </c:numCache>
            </c:numRef>
          </c:val>
          <c:extLst>
            <c:ext xmlns:c16="http://schemas.microsoft.com/office/drawing/2014/chart" uri="{C3380CC4-5D6E-409C-BE32-E72D297353CC}">
              <c16:uniqueId val="{00000000-C18C-415B-B95A-35CF27F11217}"/>
            </c:ext>
          </c:extLst>
        </c:ser>
        <c:ser>
          <c:idx val="7"/>
          <c:order val="7"/>
          <c:tx>
            <c:v>2024</c:v>
          </c:tx>
          <c:spPr>
            <a:solidFill>
              <a:srgbClr val="F7C9C7"/>
            </a:solidFill>
            <a:ln>
              <a:noFill/>
            </a:ln>
          </c:spPr>
          <c:invertIfNegative val="0"/>
          <c:val>
            <c:numRef>
              <c:f>'10.1'!$B$22:$E$22</c:f>
              <c:numCache>
                <c:formatCode>#,##0.0</c:formatCode>
                <c:ptCount val="4"/>
                <c:pt idx="0">
                  <c:v>27473.734489999995</c:v>
                </c:pt>
                <c:pt idx="1">
                  <c:v>11714.858453000001</c:v>
                </c:pt>
                <c:pt idx="2">
                  <c:v>8173.2212310000014</c:v>
                </c:pt>
                <c:pt idx="3">
                  <c:v>25640.774159000001</c:v>
                </c:pt>
              </c:numCache>
            </c:numRef>
          </c:val>
          <c:extLst>
            <c:ext xmlns:c16="http://schemas.microsoft.com/office/drawing/2014/chart" uri="{C3380CC4-5D6E-409C-BE32-E72D297353CC}">
              <c16:uniqueId val="{00000000-11D7-4ADF-B91D-94071A36ECDE}"/>
            </c:ext>
          </c:extLst>
        </c:ser>
        <c:dLbls>
          <c:showLegendKey val="0"/>
          <c:showVal val="0"/>
          <c:showCatName val="0"/>
          <c:showSerName val="0"/>
          <c:showPercent val="0"/>
          <c:showBubbleSize val="0"/>
        </c:dLbls>
        <c:gapWidth val="50"/>
        <c:overlap val="-10"/>
        <c:axId val="295805696"/>
        <c:axId val="295807232"/>
      </c:barChart>
      <c:catAx>
        <c:axId val="295805696"/>
        <c:scaling>
          <c:orientation val="minMax"/>
        </c:scaling>
        <c:delete val="0"/>
        <c:axPos val="b"/>
        <c:numFmt formatCode="General" sourceLinked="1"/>
        <c:majorTickMark val="none"/>
        <c:minorTickMark val="none"/>
        <c:tickLblPos val="low"/>
        <c:txPr>
          <a:bodyPr/>
          <a:lstStyle/>
          <a:p>
            <a:pPr>
              <a:defRPr sz="900"/>
            </a:pPr>
            <a:endParaRPr lang="cs-CZ"/>
          </a:p>
        </c:txPr>
        <c:crossAx val="295807232"/>
        <c:crosses val="autoZero"/>
        <c:auto val="1"/>
        <c:lblAlgn val="ctr"/>
        <c:lblOffset val="100"/>
        <c:noMultiLvlLbl val="0"/>
      </c:catAx>
      <c:valAx>
        <c:axId val="295807232"/>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805696"/>
        <c:crosses val="autoZero"/>
        <c:crossBetween val="between"/>
      </c:valAx>
    </c:plotArea>
    <c:legend>
      <c:legendPos val="b"/>
      <c:layout>
        <c:manualLayout>
          <c:xMode val="edge"/>
          <c:yMode val="edge"/>
          <c:x val="2.6200841730110321E-3"/>
          <c:y val="0.90389858821888425"/>
          <c:w val="0.8770260153124424"/>
          <c:h val="9.0554942345597383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Výroba tepla </a:t>
            </a:r>
            <a:r>
              <a:rPr lang="cs-CZ" sz="1000">
                <a:solidFill>
                  <a:schemeClr val="tx2"/>
                </a:solidFill>
              </a:rPr>
              <a:t>brutto (TJ)</a:t>
            </a:r>
            <a:endParaRPr lang="en-US" sz="1000">
              <a:solidFill>
                <a:schemeClr val="tx2"/>
              </a:solidFill>
            </a:endParaRPr>
          </a:p>
        </c:rich>
      </c:tx>
      <c:layout>
        <c:manualLayout>
          <c:xMode val="edge"/>
          <c:yMode val="edge"/>
          <c:x val="4.4080180536571157E-3"/>
          <c:y val="1.0617858787285937E-2"/>
        </c:manualLayout>
      </c:layout>
      <c:overlay val="0"/>
    </c:title>
    <c:autoTitleDeleted val="0"/>
    <c:plotArea>
      <c:layout>
        <c:manualLayout>
          <c:layoutTarget val="inner"/>
          <c:xMode val="edge"/>
          <c:yMode val="edge"/>
          <c:x val="0.10785819930446677"/>
          <c:y val="0.15921787069192769"/>
          <c:w val="0.87220324419107464"/>
          <c:h val="0.60023671661725064"/>
        </c:manualLayout>
      </c:layout>
      <c:areaChart>
        <c:grouping val="stacked"/>
        <c:varyColors val="0"/>
        <c:ser>
          <c:idx val="6"/>
          <c:order val="0"/>
          <c:spPr>
            <a:noFill/>
            <a:ln>
              <a:noFill/>
            </a:ln>
          </c:spPr>
          <c:val>
            <c:numRef>
              <c:f>'10.2'!$B$30:$M$30</c:f>
              <c:numCache>
                <c:formatCode>#,##0.0</c:formatCode>
                <c:ptCount val="12"/>
                <c:pt idx="0">
                  <c:v>17271.858659492998</c:v>
                </c:pt>
                <c:pt idx="1">
                  <c:v>15740.750315129892</c:v>
                </c:pt>
                <c:pt idx="2">
                  <c:v>14993.503906586255</c:v>
                </c:pt>
                <c:pt idx="3">
                  <c:v>11150.511060999999</c:v>
                </c:pt>
                <c:pt idx="4">
                  <c:v>9168.1220959999991</c:v>
                </c:pt>
                <c:pt idx="5">
                  <c:v>7115.6142937417617</c:v>
                </c:pt>
                <c:pt idx="6">
                  <c:v>7061.9835559999992</c:v>
                </c:pt>
                <c:pt idx="7">
                  <c:v>7070.0370759999987</c:v>
                </c:pt>
                <c:pt idx="8">
                  <c:v>7309.5027709999986</c:v>
                </c:pt>
                <c:pt idx="9">
                  <c:v>10641.895201999998</c:v>
                </c:pt>
                <c:pt idx="10">
                  <c:v>14270.517816999996</c:v>
                </c:pt>
                <c:pt idx="11">
                  <c:v>17237.261485000003</c:v>
                </c:pt>
              </c:numCache>
            </c:numRef>
          </c:val>
          <c:extLst>
            <c:ext xmlns:c16="http://schemas.microsoft.com/office/drawing/2014/chart" uri="{C3380CC4-5D6E-409C-BE32-E72D297353CC}">
              <c16:uniqueId val="{00000000-50CE-401A-ADB2-B4C91CB0B002}"/>
            </c:ext>
          </c:extLst>
        </c:ser>
        <c:ser>
          <c:idx val="0"/>
          <c:order val="1"/>
          <c:tx>
            <c:strRef>
              <c:f>'10.2'!$A$31</c:f>
              <c:strCache>
                <c:ptCount val="1"/>
                <c:pt idx="0">
                  <c:v>Rozsah 2017-2023</c:v>
                </c:pt>
              </c:strCache>
            </c:strRef>
          </c:tx>
          <c:spPr>
            <a:solidFill>
              <a:srgbClr val="C7CCD6"/>
            </a:solidFill>
            <a:ln>
              <a:noFill/>
            </a:ln>
          </c:spPr>
          <c:val>
            <c:numRef>
              <c:f>'10.2'!$B$31:$M$31</c:f>
              <c:numCache>
                <c:formatCode>#,##0.0</c:formatCode>
                <c:ptCount val="12"/>
                <c:pt idx="0">
                  <c:v>7517.7556730877841</c:v>
                </c:pt>
                <c:pt idx="1">
                  <c:v>4152.41607178095</c:v>
                </c:pt>
                <c:pt idx="2">
                  <c:v>4668.8225337193653</c:v>
                </c:pt>
                <c:pt idx="3">
                  <c:v>3137.8169458589327</c:v>
                </c:pt>
                <c:pt idx="4">
                  <c:v>2780.5521761386881</c:v>
                </c:pt>
                <c:pt idx="5">
                  <c:v>1467.1252636582403</c:v>
                </c:pt>
                <c:pt idx="6">
                  <c:v>962.12183040000036</c:v>
                </c:pt>
                <c:pt idx="7">
                  <c:v>978.36104315242665</c:v>
                </c:pt>
                <c:pt idx="8">
                  <c:v>3025.2993804956304</c:v>
                </c:pt>
                <c:pt idx="9">
                  <c:v>2798.6686036680258</c:v>
                </c:pt>
                <c:pt idx="10">
                  <c:v>3058.2476802944257</c:v>
                </c:pt>
                <c:pt idx="11">
                  <c:v>2893.8573363999931</c:v>
                </c:pt>
              </c:numCache>
            </c:numRef>
          </c:val>
          <c:extLst>
            <c:ext xmlns:c16="http://schemas.microsoft.com/office/drawing/2014/chart" uri="{C3380CC4-5D6E-409C-BE32-E72D297353CC}">
              <c16:uniqueId val="{00000000-CC60-461B-BF03-DA12B8278E4A}"/>
            </c:ext>
          </c:extLst>
        </c:ser>
        <c:dLbls>
          <c:showLegendKey val="0"/>
          <c:showVal val="0"/>
          <c:showCatName val="0"/>
          <c:showSerName val="0"/>
          <c:showPercent val="0"/>
          <c:showBubbleSize val="0"/>
        </c:dLbls>
        <c:axId val="295915520"/>
        <c:axId val="295917056"/>
      </c:areaChart>
      <c:lineChart>
        <c:grouping val="standard"/>
        <c:varyColors val="0"/>
        <c:ser>
          <c:idx val="1"/>
          <c:order val="2"/>
          <c:tx>
            <c:strRef>
              <c:f>'10.2'!$A$32</c:f>
              <c:strCache>
                <c:ptCount val="1"/>
                <c:pt idx="0">
                  <c:v>2023</c:v>
                </c:pt>
              </c:strCache>
            </c:strRef>
          </c:tx>
          <c:spPr>
            <a:ln>
              <a:solidFill>
                <a:schemeClr val="tx2"/>
              </a:solidFill>
              <a:prstDash val="solid"/>
            </a:ln>
          </c:spPr>
          <c:marker>
            <c:symbol val="none"/>
          </c:marker>
          <c:val>
            <c:numRef>
              <c:f>'10.2'!$B$32:$M$32</c:f>
              <c:numCache>
                <c:formatCode>#,##0.0</c:formatCode>
                <c:ptCount val="12"/>
                <c:pt idx="0">
                  <c:v>17271.858659492998</c:v>
                </c:pt>
                <c:pt idx="1">
                  <c:v>15740.750315129892</c:v>
                </c:pt>
                <c:pt idx="2">
                  <c:v>14993.503906586255</c:v>
                </c:pt>
                <c:pt idx="3">
                  <c:v>12962.13654067085</c:v>
                </c:pt>
                <c:pt idx="4">
                  <c:v>9400.4603124830082</c:v>
                </c:pt>
                <c:pt idx="5">
                  <c:v>7115.6142937417617</c:v>
                </c:pt>
                <c:pt idx="6">
                  <c:v>7061.9835559999992</c:v>
                </c:pt>
                <c:pt idx="7">
                  <c:v>7070.0370759999987</c:v>
                </c:pt>
                <c:pt idx="8">
                  <c:v>7309.5027709999986</c:v>
                </c:pt>
                <c:pt idx="9">
                  <c:v>10641.895201999998</c:v>
                </c:pt>
                <c:pt idx="10">
                  <c:v>14270.517816999996</c:v>
                </c:pt>
                <c:pt idx="11">
                  <c:v>17237.261485000003</c:v>
                </c:pt>
              </c:numCache>
            </c:numRef>
          </c:val>
          <c:smooth val="1"/>
          <c:extLst>
            <c:ext xmlns:c16="http://schemas.microsoft.com/office/drawing/2014/chart" uri="{C3380CC4-5D6E-409C-BE32-E72D297353CC}">
              <c16:uniqueId val="{00000001-CC60-461B-BF03-DA12B8278E4A}"/>
            </c:ext>
          </c:extLst>
        </c:ser>
        <c:ser>
          <c:idx val="2"/>
          <c:order val="3"/>
          <c:tx>
            <c:strRef>
              <c:f>'10.2'!$A$33</c:f>
              <c:strCache>
                <c:ptCount val="1"/>
                <c:pt idx="0">
                  <c:v>2024</c:v>
                </c:pt>
              </c:strCache>
            </c:strRef>
          </c:tx>
          <c:spPr>
            <a:ln>
              <a:solidFill>
                <a:schemeClr val="accent5"/>
              </a:solidFill>
            </a:ln>
          </c:spPr>
          <c:marker>
            <c:symbol val="none"/>
          </c:marker>
          <c:val>
            <c:numRef>
              <c:f>'10.2'!$B$33:$M$33</c:f>
              <c:numCache>
                <c:formatCode>#,##0.0</c:formatCode>
                <c:ptCount val="12"/>
                <c:pt idx="0">
                  <c:v>18457.258576</c:v>
                </c:pt>
                <c:pt idx="1">
                  <c:v>13612.464886</c:v>
                </c:pt>
                <c:pt idx="2">
                  <c:v>12876.706660999998</c:v>
                </c:pt>
                <c:pt idx="3">
                  <c:v>10308.782688999998</c:v>
                </c:pt>
                <c:pt idx="4">
                  <c:v>8104.0154730000013</c:v>
                </c:pt>
                <c:pt idx="5">
                  <c:v>7020.1473650000016</c:v>
                </c:pt>
                <c:pt idx="6">
                  <c:v>6486.0417599999992</c:v>
                </c:pt>
                <c:pt idx="7">
                  <c:v>6271.9956180000017</c:v>
                </c:pt>
                <c:pt idx="8">
                  <c:v>7445.6998060000005</c:v>
                </c:pt>
                <c:pt idx="9">
                  <c:v>10568.480660000001</c:v>
                </c:pt>
                <c:pt idx="10">
                  <c:v>14913.232501999999</c:v>
                </c:pt>
                <c:pt idx="11">
                  <c:v>16772.036032</c:v>
                </c:pt>
              </c:numCache>
            </c:numRef>
          </c:val>
          <c:smooth val="0"/>
          <c:extLst>
            <c:ext xmlns:c16="http://schemas.microsoft.com/office/drawing/2014/chart" uri="{C3380CC4-5D6E-409C-BE32-E72D297353CC}">
              <c16:uniqueId val="{00000002-CC60-461B-BF03-DA12B8278E4A}"/>
            </c:ext>
          </c:extLst>
        </c:ser>
        <c:dLbls>
          <c:showLegendKey val="0"/>
          <c:showVal val="0"/>
          <c:showCatName val="0"/>
          <c:showSerName val="0"/>
          <c:showPercent val="0"/>
          <c:showBubbleSize val="0"/>
        </c:dLbls>
        <c:marker val="1"/>
        <c:smooth val="0"/>
        <c:axId val="295915520"/>
        <c:axId val="295917056"/>
      </c:lineChart>
      <c:catAx>
        <c:axId val="295915520"/>
        <c:scaling>
          <c:orientation val="minMax"/>
        </c:scaling>
        <c:delete val="0"/>
        <c:axPos val="b"/>
        <c:numFmt formatCode="General" sourceLinked="0"/>
        <c:majorTickMark val="none"/>
        <c:minorTickMark val="none"/>
        <c:tickLblPos val="nextTo"/>
        <c:txPr>
          <a:bodyPr/>
          <a:lstStyle/>
          <a:p>
            <a:pPr>
              <a:defRPr sz="900"/>
            </a:pPr>
            <a:endParaRPr lang="cs-CZ"/>
          </a:p>
        </c:txPr>
        <c:crossAx val="295917056"/>
        <c:crosses val="autoZero"/>
        <c:auto val="1"/>
        <c:lblAlgn val="ctr"/>
        <c:lblOffset val="100"/>
        <c:noMultiLvlLbl val="0"/>
      </c:catAx>
      <c:valAx>
        <c:axId val="295917056"/>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295915520"/>
        <c:crosses val="autoZero"/>
        <c:crossBetween val="between"/>
      </c:valAx>
    </c:plotArea>
    <c:legend>
      <c:legendPos val="b"/>
      <c:legendEntry>
        <c:idx val="0"/>
        <c:delete val="1"/>
      </c:legendEntry>
      <c:layout>
        <c:manualLayout>
          <c:xMode val="edge"/>
          <c:yMode val="edge"/>
          <c:x val="0"/>
          <c:y val="0.86535364302169659"/>
          <c:w val="0.70490657920977795"/>
          <c:h val="9.710519061829600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Meziroční změna (%)</a:t>
            </a:r>
          </a:p>
        </c:rich>
      </c:tx>
      <c:layout>
        <c:manualLayout>
          <c:xMode val="edge"/>
          <c:yMode val="edge"/>
          <c:x val="1.5914139445440609E-2"/>
          <c:y val="7.941234862021045E-3"/>
        </c:manualLayout>
      </c:layout>
      <c:overlay val="0"/>
    </c:title>
    <c:autoTitleDeleted val="0"/>
    <c:plotArea>
      <c:layout>
        <c:manualLayout>
          <c:layoutTarget val="inner"/>
          <c:xMode val="edge"/>
          <c:yMode val="edge"/>
          <c:x val="9.3056417452768894E-2"/>
          <c:y val="0.16514664450808608"/>
          <c:w val="0.87790067825680207"/>
          <c:h val="0.62007061556274412"/>
        </c:manualLayout>
      </c:layout>
      <c:barChart>
        <c:barDir val="col"/>
        <c:grouping val="clustered"/>
        <c:varyColors val="0"/>
        <c:ser>
          <c:idx val="0"/>
          <c:order val="0"/>
          <c:tx>
            <c:strRef>
              <c:f>'10.2'!$A$13</c:f>
              <c:strCache>
                <c:ptCount val="1"/>
                <c:pt idx="0">
                  <c:v>Meziroční změna-výroba tepla brutto</c:v>
                </c:pt>
              </c:strCache>
            </c:strRef>
          </c:tx>
          <c:invertIfNegative val="0"/>
          <c:val>
            <c:numRef>
              <c:f>'10.2'!$B$13:$M$13</c:f>
              <c:numCache>
                <c:formatCode>0.0%</c:formatCode>
                <c:ptCount val="12"/>
                <c:pt idx="0">
                  <c:v>6.8631867587422596E-2</c:v>
                </c:pt>
                <c:pt idx="1">
                  <c:v>-0.13520863913864384</c:v>
                </c:pt>
                <c:pt idx="2">
                  <c:v>-0.14118095801851913</c:v>
                </c:pt>
                <c:pt idx="3">
                  <c:v>-0.20470034730351089</c:v>
                </c:pt>
                <c:pt idx="4">
                  <c:v>-0.13791291026051553</c:v>
                </c:pt>
                <c:pt idx="5">
                  <c:v>-1.3416540694978923E-2</c:v>
                </c:pt>
                <c:pt idx="6">
                  <c:v>-8.1555244561659829E-2</c:v>
                </c:pt>
                <c:pt idx="7">
                  <c:v>-0.11287655912145561</c:v>
                </c:pt>
                <c:pt idx="8">
                  <c:v>1.8632872750299144E-2</c:v>
                </c:pt>
                <c:pt idx="9">
                  <c:v>-6.8986341818325315E-3</c:v>
                </c:pt>
                <c:pt idx="10">
                  <c:v>4.5037937182234401E-2</c:v>
                </c:pt>
                <c:pt idx="11">
                  <c:v>-2.6989522286057187E-2</c:v>
                </c:pt>
              </c:numCache>
            </c:numRef>
          </c:val>
          <c:extLst>
            <c:ext xmlns:c16="http://schemas.microsoft.com/office/drawing/2014/chart" uri="{C3380CC4-5D6E-409C-BE32-E72D297353CC}">
              <c16:uniqueId val="{00000000-DD71-4267-BCC9-0ED9F1BA0328}"/>
            </c:ext>
          </c:extLst>
        </c:ser>
        <c:ser>
          <c:idx val="1"/>
          <c:order val="1"/>
          <c:tx>
            <c:strRef>
              <c:f>'10.2'!$A$23</c:f>
              <c:strCache>
                <c:ptCount val="1"/>
                <c:pt idx="0">
                  <c:v>Meziroční změna-dodávky tepla</c:v>
                </c:pt>
              </c:strCache>
            </c:strRef>
          </c:tx>
          <c:spPr>
            <a:solidFill>
              <a:schemeClr val="accent5"/>
            </a:solidFill>
          </c:spPr>
          <c:invertIfNegative val="0"/>
          <c:val>
            <c:numRef>
              <c:f>'10.2'!$B$23:$M$23</c:f>
              <c:numCache>
                <c:formatCode>0.0%</c:formatCode>
                <c:ptCount val="12"/>
                <c:pt idx="0">
                  <c:v>0.12049249473568935</c:v>
                </c:pt>
                <c:pt idx="1">
                  <c:v>-0.18192423622965251</c:v>
                </c:pt>
                <c:pt idx="2">
                  <c:v>-0.16708633968482886</c:v>
                </c:pt>
                <c:pt idx="3">
                  <c:v>-0.2472233638941542</c:v>
                </c:pt>
                <c:pt idx="4">
                  <c:v>-0.18947921421590891</c:v>
                </c:pt>
                <c:pt idx="5">
                  <c:v>-1.6114789585394664E-2</c:v>
                </c:pt>
                <c:pt idx="6">
                  <c:v>-5.0749931007005755E-2</c:v>
                </c:pt>
                <c:pt idx="7">
                  <c:v>-6.1353845537869739E-2</c:v>
                </c:pt>
                <c:pt idx="8">
                  <c:v>0.15284860998047881</c:v>
                </c:pt>
                <c:pt idx="9">
                  <c:v>0.18021005665696296</c:v>
                </c:pt>
                <c:pt idx="10">
                  <c:v>7.5686157043793667E-2</c:v>
                </c:pt>
                <c:pt idx="11">
                  <c:v>1.0196505394195223E-2</c:v>
                </c:pt>
              </c:numCache>
            </c:numRef>
          </c:val>
          <c:extLst>
            <c:ext xmlns:c16="http://schemas.microsoft.com/office/drawing/2014/chart" uri="{C3380CC4-5D6E-409C-BE32-E72D297353CC}">
              <c16:uniqueId val="{00000001-DD71-4267-BCC9-0ED9F1BA0328}"/>
            </c:ext>
          </c:extLst>
        </c:ser>
        <c:dLbls>
          <c:showLegendKey val="0"/>
          <c:showVal val="0"/>
          <c:showCatName val="0"/>
          <c:showSerName val="0"/>
          <c:showPercent val="0"/>
          <c:showBubbleSize val="0"/>
        </c:dLbls>
        <c:gapWidth val="50"/>
        <c:overlap val="-10"/>
        <c:axId val="295947264"/>
        <c:axId val="295949056"/>
      </c:barChart>
      <c:catAx>
        <c:axId val="295947264"/>
        <c:scaling>
          <c:orientation val="minMax"/>
        </c:scaling>
        <c:delete val="0"/>
        <c:axPos val="b"/>
        <c:numFmt formatCode="General" sourceLinked="1"/>
        <c:majorTickMark val="none"/>
        <c:minorTickMark val="none"/>
        <c:tickLblPos val="low"/>
        <c:txPr>
          <a:bodyPr/>
          <a:lstStyle/>
          <a:p>
            <a:pPr>
              <a:defRPr sz="900"/>
            </a:pPr>
            <a:endParaRPr lang="cs-CZ"/>
          </a:p>
        </c:txPr>
        <c:crossAx val="295949056"/>
        <c:crosses val="autoZero"/>
        <c:auto val="1"/>
        <c:lblAlgn val="ctr"/>
        <c:lblOffset val="100"/>
        <c:noMultiLvlLbl val="0"/>
      </c:catAx>
      <c:valAx>
        <c:axId val="295949056"/>
        <c:scaling>
          <c:orientation val="minMax"/>
          <c:min val="-0.30000000000000004"/>
        </c:scaling>
        <c:delete val="0"/>
        <c:axPos val="l"/>
        <c:majorGridlines/>
        <c:numFmt formatCode="0%" sourceLinked="0"/>
        <c:majorTickMark val="out"/>
        <c:minorTickMark val="none"/>
        <c:tickLblPos val="nextTo"/>
        <c:spPr>
          <a:ln>
            <a:noFill/>
          </a:ln>
        </c:spPr>
        <c:txPr>
          <a:bodyPr/>
          <a:lstStyle/>
          <a:p>
            <a:pPr>
              <a:defRPr sz="900"/>
            </a:pPr>
            <a:endParaRPr lang="cs-CZ"/>
          </a:p>
        </c:txPr>
        <c:crossAx val="295947264"/>
        <c:crosses val="autoZero"/>
        <c:crossBetween val="between"/>
        <c:majorUnit val="0.1"/>
        <c:minorUnit val="0.1"/>
      </c:valAx>
    </c:plotArea>
    <c:legend>
      <c:legendPos val="b"/>
      <c:layout>
        <c:manualLayout>
          <c:xMode val="edge"/>
          <c:yMode val="edge"/>
          <c:x val="1.0946907498631636E-2"/>
          <c:y val="0.8935223097112861"/>
          <c:w val="0.97774513420038378"/>
          <c:h val="9.78917957835915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a:t>
            </a:r>
            <a:r>
              <a:rPr lang="en-US" sz="1000">
                <a:solidFill>
                  <a:schemeClr val="tx2"/>
                </a:solidFill>
              </a:rPr>
              <a:t> tepla </a:t>
            </a:r>
            <a:r>
              <a:rPr lang="cs-CZ" sz="1000">
                <a:solidFill>
                  <a:schemeClr val="tx2"/>
                </a:solidFill>
              </a:rPr>
              <a:t>(TJ)</a:t>
            </a:r>
            <a:endParaRPr lang="en-US" sz="1000">
              <a:solidFill>
                <a:schemeClr val="tx2"/>
              </a:solidFill>
            </a:endParaRPr>
          </a:p>
        </c:rich>
      </c:tx>
      <c:layout>
        <c:manualLayout>
          <c:xMode val="edge"/>
          <c:yMode val="edge"/>
          <c:x val="4.4080180536571157E-3"/>
          <c:y val="1.0617858787285937E-2"/>
        </c:manualLayout>
      </c:layout>
      <c:overlay val="0"/>
    </c:title>
    <c:autoTitleDeleted val="0"/>
    <c:plotArea>
      <c:layout>
        <c:manualLayout>
          <c:layoutTarget val="inner"/>
          <c:xMode val="edge"/>
          <c:yMode val="edge"/>
          <c:x val="0.10785819930446677"/>
          <c:y val="0.15921787069192769"/>
          <c:w val="0.87220324419107464"/>
          <c:h val="0.60023671661725064"/>
        </c:manualLayout>
      </c:layout>
      <c:areaChart>
        <c:grouping val="stacked"/>
        <c:varyColors val="0"/>
        <c:ser>
          <c:idx val="6"/>
          <c:order val="0"/>
          <c:spPr>
            <a:noFill/>
            <a:ln>
              <a:noFill/>
            </a:ln>
          </c:spPr>
          <c:val>
            <c:numRef>
              <c:f>'10.2'!$B$37:$M$37</c:f>
              <c:numCache>
                <c:formatCode>#,##0.0</c:formatCode>
                <c:ptCount val="12"/>
                <c:pt idx="0">
                  <c:v>10502.688458235476</c:v>
                </c:pt>
                <c:pt idx="1">
                  <c:v>9829.5325508641927</c:v>
                </c:pt>
                <c:pt idx="2">
                  <c:v>9024.829734639763</c:v>
                </c:pt>
                <c:pt idx="3">
                  <c:v>5467.8344290000005</c:v>
                </c:pt>
                <c:pt idx="4">
                  <c:v>3743.2424710000005</c:v>
                </c:pt>
                <c:pt idx="5">
                  <c:v>2785.0442968294096</c:v>
                </c:pt>
                <c:pt idx="6">
                  <c:v>2581.8491059999997</c:v>
                </c:pt>
                <c:pt idx="7">
                  <c:v>2663.5396129999999</c:v>
                </c:pt>
                <c:pt idx="8">
                  <c:v>2795.0587320000004</c:v>
                </c:pt>
                <c:pt idx="9">
                  <c:v>5048.0970149296772</c:v>
                </c:pt>
                <c:pt idx="10">
                  <c:v>8480.3642282333603</c:v>
                </c:pt>
                <c:pt idx="11">
                  <c:v>10454.153059932652</c:v>
                </c:pt>
              </c:numCache>
            </c:numRef>
          </c:val>
          <c:extLst>
            <c:ext xmlns:c16="http://schemas.microsoft.com/office/drawing/2014/chart" uri="{C3380CC4-5D6E-409C-BE32-E72D297353CC}">
              <c16:uniqueId val="{00000000-50CE-401A-ADB2-B4C91CB0B002}"/>
            </c:ext>
          </c:extLst>
        </c:ser>
        <c:ser>
          <c:idx val="0"/>
          <c:order val="1"/>
          <c:tx>
            <c:strRef>
              <c:f>'10.2'!$A$38</c:f>
              <c:strCache>
                <c:ptCount val="1"/>
                <c:pt idx="0">
                  <c:v>Rozsah 2017-2023</c:v>
                </c:pt>
              </c:strCache>
            </c:strRef>
          </c:tx>
          <c:spPr>
            <a:solidFill>
              <a:srgbClr val="C7CCD6"/>
            </a:solidFill>
            <a:ln>
              <a:noFill/>
            </a:ln>
          </c:spPr>
          <c:val>
            <c:numRef>
              <c:f>'10.2'!$B$38:$M$38</c:f>
              <c:numCache>
                <c:formatCode>#,##0.0</c:formatCode>
                <c:ptCount val="12"/>
                <c:pt idx="0">
                  <c:v>5974.1337215315107</c:v>
                </c:pt>
                <c:pt idx="1">
                  <c:v>3257.6893214357042</c:v>
                </c:pt>
                <c:pt idx="2">
                  <c:v>3550.5866437671284</c:v>
                </c:pt>
                <c:pt idx="3">
                  <c:v>3134.4743687396349</c:v>
                </c:pt>
                <c:pt idx="4">
                  <c:v>2290.6646217347125</c:v>
                </c:pt>
                <c:pt idx="5">
                  <c:v>449.79218811314786</c:v>
                </c:pt>
                <c:pt idx="6">
                  <c:v>461.77505920310341</c:v>
                </c:pt>
                <c:pt idx="7">
                  <c:v>433.29807343300035</c:v>
                </c:pt>
                <c:pt idx="8">
                  <c:v>1993.157713153204</c:v>
                </c:pt>
                <c:pt idx="9">
                  <c:v>2233.2896830802065</c:v>
                </c:pt>
                <c:pt idx="10">
                  <c:v>1831.2306284812948</c:v>
                </c:pt>
                <c:pt idx="11">
                  <c:v>1975.156302742007</c:v>
                </c:pt>
              </c:numCache>
            </c:numRef>
          </c:val>
          <c:extLst>
            <c:ext xmlns:c16="http://schemas.microsoft.com/office/drawing/2014/chart" uri="{C3380CC4-5D6E-409C-BE32-E72D297353CC}">
              <c16:uniqueId val="{00000000-CC60-461B-BF03-DA12B8278E4A}"/>
            </c:ext>
          </c:extLst>
        </c:ser>
        <c:dLbls>
          <c:showLegendKey val="0"/>
          <c:showVal val="0"/>
          <c:showCatName val="0"/>
          <c:showSerName val="0"/>
          <c:showPercent val="0"/>
          <c:showBubbleSize val="0"/>
        </c:dLbls>
        <c:axId val="295915520"/>
        <c:axId val="295917056"/>
      </c:areaChart>
      <c:lineChart>
        <c:grouping val="standard"/>
        <c:varyColors val="0"/>
        <c:ser>
          <c:idx val="1"/>
          <c:order val="2"/>
          <c:tx>
            <c:strRef>
              <c:f>'10.2'!$A$39</c:f>
              <c:strCache>
                <c:ptCount val="1"/>
                <c:pt idx="0">
                  <c:v>2023</c:v>
                </c:pt>
              </c:strCache>
            </c:strRef>
          </c:tx>
          <c:spPr>
            <a:ln>
              <a:solidFill>
                <a:schemeClr val="tx2"/>
              </a:solidFill>
              <a:prstDash val="solid"/>
            </a:ln>
          </c:spPr>
          <c:marker>
            <c:symbol val="none"/>
          </c:marker>
          <c:val>
            <c:numRef>
              <c:f>'10.2'!$B$39:$M$39</c:f>
              <c:numCache>
                <c:formatCode>#,##0.0</c:formatCode>
                <c:ptCount val="12"/>
                <c:pt idx="0">
                  <c:v>10502.688458235476</c:v>
                </c:pt>
                <c:pt idx="1">
                  <c:v>10009.643718401046</c:v>
                </c:pt>
                <c:pt idx="2">
                  <c:v>9024.829734639763</c:v>
                </c:pt>
                <c:pt idx="3">
                  <c:v>7320.4813761318146</c:v>
                </c:pt>
                <c:pt idx="4">
                  <c:v>4273.8042931853361</c:v>
                </c:pt>
                <c:pt idx="5">
                  <c:v>2785.0442968294096</c:v>
                </c:pt>
                <c:pt idx="6">
                  <c:v>2581.8491059999997</c:v>
                </c:pt>
                <c:pt idx="7">
                  <c:v>2663.5396129999999</c:v>
                </c:pt>
                <c:pt idx="8">
                  <c:v>2795.0587320000004</c:v>
                </c:pt>
                <c:pt idx="9">
                  <c:v>5048.0970149296772</c:v>
                </c:pt>
                <c:pt idx="10">
                  <c:v>8480.3642282333603</c:v>
                </c:pt>
                <c:pt idx="11">
                  <c:v>10454.153059932652</c:v>
                </c:pt>
              </c:numCache>
            </c:numRef>
          </c:val>
          <c:smooth val="1"/>
          <c:extLst>
            <c:ext xmlns:c16="http://schemas.microsoft.com/office/drawing/2014/chart" uri="{C3380CC4-5D6E-409C-BE32-E72D297353CC}">
              <c16:uniqueId val="{00000001-CC60-461B-BF03-DA12B8278E4A}"/>
            </c:ext>
          </c:extLst>
        </c:ser>
        <c:ser>
          <c:idx val="2"/>
          <c:order val="3"/>
          <c:tx>
            <c:strRef>
              <c:f>'10.2'!$A$40</c:f>
              <c:strCache>
                <c:ptCount val="1"/>
                <c:pt idx="0">
                  <c:v>2024</c:v>
                </c:pt>
              </c:strCache>
            </c:strRef>
          </c:tx>
          <c:spPr>
            <a:ln>
              <a:solidFill>
                <a:schemeClr val="accent5"/>
              </a:solidFill>
            </a:ln>
          </c:spPr>
          <c:marker>
            <c:symbol val="none"/>
          </c:marker>
          <c:val>
            <c:numRef>
              <c:f>'10.2'!$B$40:$M$40</c:f>
              <c:numCache>
                <c:formatCode>#,##0.0</c:formatCode>
                <c:ptCount val="12"/>
                <c:pt idx="0">
                  <c:v>11768.183591999999</c:v>
                </c:pt>
                <c:pt idx="1">
                  <c:v>8188.6469299999972</c:v>
                </c:pt>
                <c:pt idx="2">
                  <c:v>7516.9039679999996</c:v>
                </c:pt>
                <c:pt idx="3">
                  <c:v>5510.6873450000003</c:v>
                </c:pt>
                <c:pt idx="4">
                  <c:v>3464.0072140000007</c:v>
                </c:pt>
                <c:pt idx="5">
                  <c:v>2740.1638940000003</c:v>
                </c:pt>
                <c:pt idx="6">
                  <c:v>2450.8204420000002</c:v>
                </c:pt>
                <c:pt idx="7">
                  <c:v>2500.1212150000006</c:v>
                </c:pt>
                <c:pt idx="8">
                  <c:v>3222.2795740000001</c:v>
                </c:pt>
                <c:pt idx="9">
                  <c:v>5957.8148639999999</c:v>
                </c:pt>
                <c:pt idx="10">
                  <c:v>9122.2104070000005</c:v>
                </c:pt>
                <c:pt idx="11">
                  <c:v>10560.748887999998</c:v>
                </c:pt>
              </c:numCache>
            </c:numRef>
          </c:val>
          <c:smooth val="0"/>
          <c:extLst>
            <c:ext xmlns:c16="http://schemas.microsoft.com/office/drawing/2014/chart" uri="{C3380CC4-5D6E-409C-BE32-E72D297353CC}">
              <c16:uniqueId val="{00000002-CC60-461B-BF03-DA12B8278E4A}"/>
            </c:ext>
          </c:extLst>
        </c:ser>
        <c:dLbls>
          <c:showLegendKey val="0"/>
          <c:showVal val="0"/>
          <c:showCatName val="0"/>
          <c:showSerName val="0"/>
          <c:showPercent val="0"/>
          <c:showBubbleSize val="0"/>
        </c:dLbls>
        <c:marker val="1"/>
        <c:smooth val="0"/>
        <c:axId val="295915520"/>
        <c:axId val="295917056"/>
      </c:lineChart>
      <c:catAx>
        <c:axId val="295915520"/>
        <c:scaling>
          <c:orientation val="minMax"/>
        </c:scaling>
        <c:delete val="0"/>
        <c:axPos val="b"/>
        <c:numFmt formatCode="General" sourceLinked="0"/>
        <c:majorTickMark val="none"/>
        <c:minorTickMark val="none"/>
        <c:tickLblPos val="nextTo"/>
        <c:txPr>
          <a:bodyPr/>
          <a:lstStyle/>
          <a:p>
            <a:pPr>
              <a:defRPr sz="900"/>
            </a:pPr>
            <a:endParaRPr lang="cs-CZ"/>
          </a:p>
        </c:txPr>
        <c:crossAx val="295917056"/>
        <c:crosses val="autoZero"/>
        <c:auto val="1"/>
        <c:lblAlgn val="ctr"/>
        <c:lblOffset val="100"/>
        <c:noMultiLvlLbl val="0"/>
      </c:catAx>
      <c:valAx>
        <c:axId val="295917056"/>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295915520"/>
        <c:crosses val="autoZero"/>
        <c:crossBetween val="between"/>
      </c:valAx>
    </c:plotArea>
    <c:legend>
      <c:legendPos val="b"/>
      <c:legendEntry>
        <c:idx val="0"/>
        <c:delete val="1"/>
      </c:legendEntry>
      <c:layout>
        <c:manualLayout>
          <c:xMode val="edge"/>
          <c:yMode val="edge"/>
          <c:x val="0"/>
          <c:y val="0.86535364302169659"/>
          <c:w val="0.65681351805846644"/>
          <c:h val="9.286478928125251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'10.5'!$A$5</c:f>
              <c:strCache>
                <c:ptCount val="1"/>
                <c:pt idx="0">
                  <c:v>Průmysl</c:v>
                </c:pt>
              </c:strCache>
            </c:strRef>
          </c:tx>
          <c:spPr>
            <a:solidFill>
              <a:schemeClr val="accent1"/>
            </a:solidFill>
          </c:spPr>
          <c:invertIfNegative val="0"/>
          <c:cat>
            <c:numRef>
              <c:f>'10.5'!$B$3:$G$3</c:f>
              <c:numCache>
                <c:formatCode>General</c:formatCode>
                <c:ptCount val="6"/>
                <c:pt idx="0">
                  <c:v>2019</c:v>
                </c:pt>
                <c:pt idx="1">
                  <c:v>2020</c:v>
                </c:pt>
                <c:pt idx="2">
                  <c:v>2021</c:v>
                </c:pt>
                <c:pt idx="3">
                  <c:v>2022</c:v>
                </c:pt>
                <c:pt idx="4">
                  <c:v>2023</c:v>
                </c:pt>
                <c:pt idx="5">
                  <c:v>2024</c:v>
                </c:pt>
              </c:numCache>
            </c:numRef>
          </c:cat>
          <c:val>
            <c:numRef>
              <c:f>'10.5'!$B$5:$G$5</c:f>
              <c:numCache>
                <c:formatCode>#,##0.0</c:formatCode>
                <c:ptCount val="6"/>
                <c:pt idx="0">
                  <c:v>22189.096138399997</c:v>
                </c:pt>
                <c:pt idx="1">
                  <c:v>20738.055958999998</c:v>
                </c:pt>
                <c:pt idx="2">
                  <c:v>22045.395981684778</c:v>
                </c:pt>
                <c:pt idx="3">
                  <c:v>20452.860594999998</c:v>
                </c:pt>
                <c:pt idx="4">
                  <c:v>17722.913090999999</c:v>
                </c:pt>
                <c:pt idx="5">
                  <c:v>14741.227284000002</c:v>
                </c:pt>
              </c:numCache>
            </c:numRef>
          </c:val>
          <c:extLst>
            <c:ext xmlns:c16="http://schemas.microsoft.com/office/drawing/2014/chart" uri="{C3380CC4-5D6E-409C-BE32-E72D297353CC}">
              <c16:uniqueId val="{00000000-86ED-4744-A8E3-BCC24A7E0D32}"/>
            </c:ext>
          </c:extLst>
        </c:ser>
        <c:ser>
          <c:idx val="0"/>
          <c:order val="1"/>
          <c:tx>
            <c:strRef>
              <c:f>'10.5'!$A$10</c:f>
              <c:strCache>
                <c:ptCount val="1"/>
                <c:pt idx="0">
                  <c:v>Domácnosti</c:v>
                </c:pt>
              </c:strCache>
            </c:strRef>
          </c:tx>
          <c:spPr>
            <a:solidFill>
              <a:schemeClr val="accent6"/>
            </a:solidFill>
          </c:spPr>
          <c:invertIfNegative val="0"/>
          <c:cat>
            <c:numRef>
              <c:f>'10.5'!$B$3:$G$3</c:f>
              <c:numCache>
                <c:formatCode>General</c:formatCode>
                <c:ptCount val="6"/>
                <c:pt idx="0">
                  <c:v>2019</c:v>
                </c:pt>
                <c:pt idx="1">
                  <c:v>2020</c:v>
                </c:pt>
                <c:pt idx="2">
                  <c:v>2021</c:v>
                </c:pt>
                <c:pt idx="3">
                  <c:v>2022</c:v>
                </c:pt>
                <c:pt idx="4">
                  <c:v>2023</c:v>
                </c:pt>
                <c:pt idx="5">
                  <c:v>2024</c:v>
                </c:pt>
              </c:numCache>
            </c:numRef>
          </c:cat>
          <c:val>
            <c:numRef>
              <c:f>'10.5'!$B$10:$G$10</c:f>
              <c:numCache>
                <c:formatCode>#,##0.0</c:formatCode>
                <c:ptCount val="6"/>
                <c:pt idx="0">
                  <c:v>33848.785665968302</c:v>
                </c:pt>
                <c:pt idx="1">
                  <c:v>33508.532210038909</c:v>
                </c:pt>
                <c:pt idx="2">
                  <c:v>36775.313857560184</c:v>
                </c:pt>
                <c:pt idx="3">
                  <c:v>32288.978359000012</c:v>
                </c:pt>
                <c:pt idx="4">
                  <c:v>30742.161058000005</c:v>
                </c:pt>
                <c:pt idx="5">
                  <c:v>30938.980745000001</c:v>
                </c:pt>
              </c:numCache>
            </c:numRef>
          </c:val>
          <c:extLst>
            <c:ext xmlns:c16="http://schemas.microsoft.com/office/drawing/2014/chart" uri="{C3380CC4-5D6E-409C-BE32-E72D297353CC}">
              <c16:uniqueId val="{00000004-86ED-4744-A8E3-BCC24A7E0D32}"/>
            </c:ext>
          </c:extLst>
        </c:ser>
        <c:ser>
          <c:idx val="1"/>
          <c:order val="2"/>
          <c:tx>
            <c:strRef>
              <c:f>'10.5'!$A$11</c:f>
              <c:strCache>
                <c:ptCount val="1"/>
                <c:pt idx="0">
                  <c:v>Obchod, služby, školství, zdravotnictví</c:v>
                </c:pt>
              </c:strCache>
            </c:strRef>
          </c:tx>
          <c:spPr>
            <a:solidFill>
              <a:srgbClr val="F0948F"/>
            </a:solidFill>
          </c:spPr>
          <c:invertIfNegative val="0"/>
          <c:cat>
            <c:numRef>
              <c:f>'10.5'!$B$3:$G$3</c:f>
              <c:numCache>
                <c:formatCode>General</c:formatCode>
                <c:ptCount val="6"/>
                <c:pt idx="0">
                  <c:v>2019</c:v>
                </c:pt>
                <c:pt idx="1">
                  <c:v>2020</c:v>
                </c:pt>
                <c:pt idx="2">
                  <c:v>2021</c:v>
                </c:pt>
                <c:pt idx="3">
                  <c:v>2022</c:v>
                </c:pt>
                <c:pt idx="4">
                  <c:v>2023</c:v>
                </c:pt>
                <c:pt idx="5">
                  <c:v>2024</c:v>
                </c:pt>
              </c:numCache>
            </c:numRef>
          </c:cat>
          <c:val>
            <c:numRef>
              <c:f>'10.5'!$B$11:$G$11</c:f>
              <c:numCache>
                <c:formatCode>#,##0.0</c:formatCode>
                <c:ptCount val="6"/>
                <c:pt idx="0">
                  <c:v>18669.824002031695</c:v>
                </c:pt>
                <c:pt idx="1">
                  <c:v>18657.963497485754</c:v>
                </c:pt>
                <c:pt idx="2">
                  <c:v>20036.598336999992</c:v>
                </c:pt>
                <c:pt idx="3">
                  <c:v>17105.546163999999</c:v>
                </c:pt>
                <c:pt idx="4">
                  <c:v>15977.290081000001</c:v>
                </c:pt>
                <c:pt idx="5">
                  <c:v>15199.667363999994</c:v>
                </c:pt>
              </c:numCache>
            </c:numRef>
          </c:val>
          <c:extLst>
            <c:ext xmlns:c16="http://schemas.microsoft.com/office/drawing/2014/chart" uri="{C3380CC4-5D6E-409C-BE32-E72D297353CC}">
              <c16:uniqueId val="{00000005-86ED-4744-A8E3-BCC24A7E0D32}"/>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1.2647126071985489E-3"/>
          <c:y val="0.81651943721627063"/>
          <c:w val="0.57923837409693857"/>
          <c:h val="0.1491457988352314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F5E-443A-8638-483B753BB5E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F5E-443A-8638-483B753BB5E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F5E-443A-8638-483B753BB5E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F5E-443A-8638-483B753BB5E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F5E-443A-8638-483B753BB5E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F5E-443A-8638-483B753BB5E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F5E-443A-8638-483B753BB5E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F5E-443A-8638-483B753BB5E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F5E-443A-8638-483B753BB5E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F5E-443A-8638-483B753BB5E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F5E-443A-8638-483B753BB5E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F5E-443A-8638-483B753BB5E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F5E-443A-8638-483B753BB5E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F5E-443A-8638-483B753BB5E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F5E-443A-8638-483B753BB5E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CF5E-443A-8638-483B753BB5E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2156-46E3-901C-C4E7251D05B1}"/>
              </c:ext>
            </c:extLst>
          </c:dPt>
          <c:dPt>
            <c:idx val="1"/>
            <c:bubble3D val="0"/>
            <c:spPr>
              <a:solidFill>
                <a:schemeClr val="accent2"/>
              </a:solidFill>
            </c:spPr>
            <c:extLst>
              <c:ext xmlns:c16="http://schemas.microsoft.com/office/drawing/2014/chart" uri="{C3380CC4-5D6E-409C-BE32-E72D297353CC}">
                <c16:uniqueId val="{00000003-2156-46E3-901C-C4E7251D05B1}"/>
              </c:ext>
            </c:extLst>
          </c:dPt>
          <c:dPt>
            <c:idx val="2"/>
            <c:bubble3D val="0"/>
            <c:spPr>
              <a:solidFill>
                <a:schemeClr val="accent3"/>
              </a:solidFill>
            </c:spPr>
            <c:extLst>
              <c:ext xmlns:c16="http://schemas.microsoft.com/office/drawing/2014/chart" uri="{C3380CC4-5D6E-409C-BE32-E72D297353CC}">
                <c16:uniqueId val="{00000005-2156-46E3-901C-C4E7251D05B1}"/>
              </c:ext>
            </c:extLst>
          </c:dPt>
          <c:dPt>
            <c:idx val="3"/>
            <c:bubble3D val="0"/>
            <c:spPr>
              <a:solidFill>
                <a:schemeClr val="accent4"/>
              </a:solidFill>
            </c:spPr>
            <c:extLst>
              <c:ext xmlns:c16="http://schemas.microsoft.com/office/drawing/2014/chart" uri="{C3380CC4-5D6E-409C-BE32-E72D297353CC}">
                <c16:uniqueId val="{00000007-2156-46E3-901C-C4E7251D05B1}"/>
              </c:ext>
            </c:extLst>
          </c:dPt>
          <c:dPt>
            <c:idx val="4"/>
            <c:bubble3D val="0"/>
            <c:spPr>
              <a:solidFill>
                <a:schemeClr val="accent5"/>
              </a:solidFill>
            </c:spPr>
            <c:extLst>
              <c:ext xmlns:c16="http://schemas.microsoft.com/office/drawing/2014/chart" uri="{C3380CC4-5D6E-409C-BE32-E72D297353CC}">
                <c16:uniqueId val="{00000009-2156-46E3-901C-C4E7251D05B1}"/>
              </c:ext>
            </c:extLst>
          </c:dPt>
          <c:dPt>
            <c:idx val="5"/>
            <c:bubble3D val="0"/>
            <c:spPr>
              <a:solidFill>
                <a:schemeClr val="accent6"/>
              </a:solidFill>
            </c:spPr>
            <c:extLst>
              <c:ext xmlns:c16="http://schemas.microsoft.com/office/drawing/2014/chart" uri="{C3380CC4-5D6E-409C-BE32-E72D297353CC}">
                <c16:uniqueId val="{0000000B-2156-46E3-901C-C4E7251D05B1}"/>
              </c:ext>
            </c:extLst>
          </c:dPt>
          <c:dPt>
            <c:idx val="6"/>
            <c:bubble3D val="0"/>
            <c:spPr>
              <a:solidFill>
                <a:srgbClr val="F0948F"/>
              </a:solidFill>
            </c:spPr>
            <c:extLst>
              <c:ext xmlns:c16="http://schemas.microsoft.com/office/drawing/2014/chart" uri="{C3380CC4-5D6E-409C-BE32-E72D297353CC}">
                <c16:uniqueId val="{0000000D-2156-46E3-901C-C4E7251D05B1}"/>
              </c:ext>
            </c:extLst>
          </c:dPt>
          <c:dPt>
            <c:idx val="7"/>
            <c:bubble3D val="0"/>
            <c:spPr>
              <a:solidFill>
                <a:srgbClr val="F7C9C7"/>
              </a:solidFill>
            </c:spPr>
            <c:extLst>
              <c:ext xmlns:c16="http://schemas.microsoft.com/office/drawing/2014/chart" uri="{C3380CC4-5D6E-409C-BE32-E72D297353CC}">
                <c16:uniqueId val="{0000000F-2156-46E3-901C-C4E7251D05B1}"/>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10-2156-46E3-901C-C4E7251D05B1}"/>
            </c:ext>
          </c:extLst>
        </c:ser>
        <c:ser>
          <c:idx val="2"/>
          <c:order val="1"/>
          <c:dPt>
            <c:idx val="0"/>
            <c:bubble3D val="0"/>
            <c:spPr>
              <a:solidFill>
                <a:schemeClr val="accent1"/>
              </a:solidFill>
            </c:spPr>
            <c:extLst>
              <c:ext xmlns:c16="http://schemas.microsoft.com/office/drawing/2014/chart" uri="{C3380CC4-5D6E-409C-BE32-E72D297353CC}">
                <c16:uniqueId val="{00000012-2156-46E3-901C-C4E7251D05B1}"/>
              </c:ext>
            </c:extLst>
          </c:dPt>
          <c:dPt>
            <c:idx val="1"/>
            <c:bubble3D val="0"/>
            <c:spPr>
              <a:solidFill>
                <a:schemeClr val="accent2"/>
              </a:solidFill>
            </c:spPr>
            <c:extLst>
              <c:ext xmlns:c16="http://schemas.microsoft.com/office/drawing/2014/chart" uri="{C3380CC4-5D6E-409C-BE32-E72D297353CC}">
                <c16:uniqueId val="{00000014-2156-46E3-901C-C4E7251D05B1}"/>
              </c:ext>
            </c:extLst>
          </c:dPt>
          <c:dPt>
            <c:idx val="2"/>
            <c:bubble3D val="0"/>
            <c:spPr>
              <a:solidFill>
                <a:schemeClr val="accent3"/>
              </a:solidFill>
            </c:spPr>
            <c:extLst>
              <c:ext xmlns:c16="http://schemas.microsoft.com/office/drawing/2014/chart" uri="{C3380CC4-5D6E-409C-BE32-E72D297353CC}">
                <c16:uniqueId val="{00000016-2156-46E3-901C-C4E7251D05B1}"/>
              </c:ext>
            </c:extLst>
          </c:dPt>
          <c:dPt>
            <c:idx val="3"/>
            <c:bubble3D val="0"/>
            <c:spPr>
              <a:solidFill>
                <a:schemeClr val="accent4"/>
              </a:solidFill>
            </c:spPr>
            <c:extLst>
              <c:ext xmlns:c16="http://schemas.microsoft.com/office/drawing/2014/chart" uri="{C3380CC4-5D6E-409C-BE32-E72D297353CC}">
                <c16:uniqueId val="{00000018-2156-46E3-901C-C4E7251D05B1}"/>
              </c:ext>
            </c:extLst>
          </c:dPt>
          <c:dPt>
            <c:idx val="4"/>
            <c:bubble3D val="0"/>
            <c:spPr>
              <a:solidFill>
                <a:schemeClr val="accent5"/>
              </a:solidFill>
            </c:spPr>
            <c:extLst>
              <c:ext xmlns:c16="http://schemas.microsoft.com/office/drawing/2014/chart" uri="{C3380CC4-5D6E-409C-BE32-E72D297353CC}">
                <c16:uniqueId val="{0000001A-2156-46E3-901C-C4E7251D05B1}"/>
              </c:ext>
            </c:extLst>
          </c:dPt>
          <c:dPt>
            <c:idx val="5"/>
            <c:bubble3D val="0"/>
            <c:spPr>
              <a:solidFill>
                <a:schemeClr val="accent6"/>
              </a:solidFill>
            </c:spPr>
            <c:extLst>
              <c:ext xmlns:c16="http://schemas.microsoft.com/office/drawing/2014/chart" uri="{C3380CC4-5D6E-409C-BE32-E72D297353CC}">
                <c16:uniqueId val="{0000001C-2156-46E3-901C-C4E7251D05B1}"/>
              </c:ext>
            </c:extLst>
          </c:dPt>
          <c:dPt>
            <c:idx val="6"/>
            <c:bubble3D val="0"/>
            <c:spPr>
              <a:solidFill>
                <a:srgbClr val="F0948F"/>
              </a:solidFill>
            </c:spPr>
            <c:extLst>
              <c:ext xmlns:c16="http://schemas.microsoft.com/office/drawing/2014/chart" uri="{C3380CC4-5D6E-409C-BE32-E72D297353CC}">
                <c16:uniqueId val="{0000001E-2156-46E3-901C-C4E7251D05B1}"/>
              </c:ext>
            </c:extLst>
          </c:dPt>
          <c:dPt>
            <c:idx val="7"/>
            <c:bubble3D val="0"/>
            <c:spPr>
              <a:solidFill>
                <a:srgbClr val="F7C9C7"/>
              </a:solidFill>
            </c:spPr>
            <c:extLst>
              <c:ext xmlns:c16="http://schemas.microsoft.com/office/drawing/2014/chart" uri="{C3380CC4-5D6E-409C-BE32-E72D297353CC}">
                <c16:uniqueId val="{00000020-2156-46E3-901C-C4E7251D05B1}"/>
              </c:ext>
            </c:extLst>
          </c:dPt>
          <c:cat>
            <c:numRef>
              <c:f>'8.5'!$U$27:$U$34</c:f>
              <c:numCache>
                <c:formatCode>#,##0.0</c:formatCode>
                <c:ptCount val="8"/>
              </c:numCache>
            </c:numRef>
          </c:cat>
          <c:val>
            <c:numRef>
              <c:f>'8.5'!$P$27:$P$34</c:f>
              <c:numCache>
                <c:formatCode>0.0</c:formatCode>
                <c:ptCount val="8"/>
              </c:numCache>
            </c:numRef>
          </c:val>
          <c:extLst>
            <c:ext xmlns:c16="http://schemas.microsoft.com/office/drawing/2014/chart" uri="{C3380CC4-5D6E-409C-BE32-E72D297353CC}">
              <c16:uniqueId val="{00000021-2156-46E3-901C-C4E7251D05B1}"/>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187-42F8-8135-75264A0C357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187-42F8-8135-75264A0C357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187-42F8-8135-75264A0C357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187-42F8-8135-75264A0C357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187-42F8-8135-75264A0C357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187-42F8-8135-75264A0C357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187-42F8-8135-75264A0C357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187-42F8-8135-75264A0C357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187-42F8-8135-75264A0C357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187-42F8-8135-75264A0C357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187-42F8-8135-75264A0C3574}"/>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187-42F8-8135-75264A0C357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187-42F8-8135-75264A0C357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187-42F8-8135-75264A0C357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187-42F8-8135-75264A0C357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B187-42F8-8135-75264A0C357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uhlí</a:t>
            </a:r>
            <a:r>
              <a:rPr lang="en-US" sz="1000">
                <a:solidFill>
                  <a:schemeClr val="tx2"/>
                </a:solidFill>
              </a:rPr>
              <a:t> na</a:t>
            </a:r>
            <a:endParaRPr lang="cs-CZ" sz="1000">
              <a:solidFill>
                <a:schemeClr val="tx2"/>
              </a:solidFill>
            </a:endParaRPr>
          </a:p>
          <a:p>
            <a:pPr algn="l">
              <a:defRPr/>
            </a:pPr>
            <a:r>
              <a:rPr lang="cs-CZ" sz="1000">
                <a:solidFill>
                  <a:schemeClr val="tx2"/>
                </a:solidFill>
              </a:rPr>
              <a:t>dodávkách tepla</a:t>
            </a:r>
            <a:endParaRPr lang="en-US" sz="1000">
              <a:solidFill>
                <a:schemeClr val="tx2"/>
              </a:solidFill>
            </a:endParaRPr>
          </a:p>
        </c:rich>
      </c:tx>
      <c:layout>
        <c:manualLayout>
          <c:xMode val="edge"/>
          <c:yMode val="edge"/>
          <c:x val="2.4691358024691384E-3"/>
          <c:y val="1.7779851834568046E-2"/>
        </c:manualLayout>
      </c:layout>
      <c:overlay val="0"/>
    </c:title>
    <c:autoTitleDeleted val="0"/>
    <c:plotArea>
      <c:layout>
        <c:manualLayout>
          <c:layoutTarget val="inner"/>
          <c:xMode val="edge"/>
          <c:yMode val="edge"/>
          <c:x val="0.40257880091377468"/>
          <c:y val="0.14956160495773718"/>
          <c:w val="0.35371099445902587"/>
          <c:h val="0.79820117499468701"/>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4-3BE2-448C-9EA2-7552889CB878}"/>
              </c:ext>
            </c:extLst>
          </c:dPt>
          <c:dPt>
            <c:idx val="1"/>
            <c:bubble3D val="0"/>
            <c:spPr>
              <a:solidFill>
                <a:schemeClr val="accent2"/>
              </a:solidFill>
            </c:spPr>
            <c:extLst>
              <c:ext xmlns:c16="http://schemas.microsoft.com/office/drawing/2014/chart" uri="{C3380CC4-5D6E-409C-BE32-E72D297353CC}">
                <c16:uniqueId val="{00000001-3BE2-448C-9EA2-7552889CB878}"/>
              </c:ext>
            </c:extLst>
          </c:dPt>
          <c:dPt>
            <c:idx val="2"/>
            <c:bubble3D val="0"/>
            <c:spPr>
              <a:solidFill>
                <a:schemeClr val="accent3"/>
              </a:solidFill>
            </c:spPr>
            <c:extLst>
              <c:ext xmlns:c16="http://schemas.microsoft.com/office/drawing/2014/chart" uri="{C3380CC4-5D6E-409C-BE32-E72D297353CC}">
                <c16:uniqueId val="{00000005-3BE2-448C-9EA2-7552889CB878}"/>
              </c:ext>
            </c:extLst>
          </c:dPt>
          <c:dPt>
            <c:idx val="3"/>
            <c:bubble3D val="0"/>
            <c:spPr>
              <a:solidFill>
                <a:schemeClr val="accent4"/>
              </a:solidFill>
            </c:spPr>
            <c:extLst>
              <c:ext xmlns:c16="http://schemas.microsoft.com/office/drawing/2014/chart" uri="{C3380CC4-5D6E-409C-BE32-E72D297353CC}">
                <c16:uniqueId val="{00000004-34EE-4F56-8A11-458BF592EEC9}"/>
              </c:ext>
            </c:extLst>
          </c:dPt>
          <c:dPt>
            <c:idx val="4"/>
            <c:bubble3D val="0"/>
            <c:spPr>
              <a:solidFill>
                <a:schemeClr val="accent5"/>
              </a:solidFill>
            </c:spPr>
            <c:extLst>
              <c:ext xmlns:c16="http://schemas.microsoft.com/office/drawing/2014/chart" uri="{C3380CC4-5D6E-409C-BE32-E72D297353CC}">
                <c16:uniqueId val="{00000003-3BE2-448C-9EA2-7552889CB878}"/>
              </c:ext>
            </c:extLst>
          </c:dPt>
          <c:dPt>
            <c:idx val="5"/>
            <c:bubble3D val="0"/>
            <c:spPr>
              <a:solidFill>
                <a:schemeClr val="accent6"/>
              </a:solidFill>
            </c:spPr>
            <c:extLst>
              <c:ext xmlns:c16="http://schemas.microsoft.com/office/drawing/2014/chart" uri="{C3380CC4-5D6E-409C-BE32-E72D297353CC}">
                <c16:uniqueId val="{00000006-3BE2-448C-9EA2-7552889CB878}"/>
              </c:ext>
            </c:extLst>
          </c:dPt>
          <c:dPt>
            <c:idx val="6"/>
            <c:bubble3D val="0"/>
            <c:spPr>
              <a:solidFill>
                <a:srgbClr val="F0948F"/>
              </a:solidFill>
            </c:spPr>
            <c:extLst>
              <c:ext xmlns:c16="http://schemas.microsoft.com/office/drawing/2014/chart" uri="{C3380CC4-5D6E-409C-BE32-E72D297353CC}">
                <c16:uniqueId val="{00000007-3BE2-448C-9EA2-7552889CB878}"/>
              </c:ext>
            </c:extLst>
          </c:dPt>
          <c:dPt>
            <c:idx val="7"/>
            <c:bubble3D val="0"/>
            <c:spPr>
              <a:solidFill>
                <a:srgbClr val="F7C9C7"/>
              </a:solidFill>
            </c:spPr>
            <c:extLst>
              <c:ext xmlns:c16="http://schemas.microsoft.com/office/drawing/2014/chart" uri="{C3380CC4-5D6E-409C-BE32-E72D297353CC}">
                <c16:uniqueId val="{00000008-3BE2-448C-9EA2-7552889CB878}"/>
              </c:ext>
            </c:extLst>
          </c:dPt>
          <c:dLbls>
            <c:dLbl>
              <c:idx val="0"/>
              <c:layout>
                <c:manualLayout>
                  <c:x val="0.11277108506597966"/>
                  <c:y val="-0.11685781467440856"/>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E2-448C-9EA2-7552889CB878}"/>
                </c:ext>
              </c:extLst>
            </c:dLbl>
            <c:dLbl>
              <c:idx val="2"/>
              <c:delete val="1"/>
              <c:extLst>
                <c:ext xmlns:c15="http://schemas.microsoft.com/office/drawing/2012/chart" uri="{CE6537A1-D6FC-4f65-9D91-7224C49458BB}"/>
                <c:ext xmlns:c16="http://schemas.microsoft.com/office/drawing/2014/chart" uri="{C3380CC4-5D6E-409C-BE32-E72D297353CC}">
                  <c16:uniqueId val="{00000005-3BE2-448C-9EA2-7552889CB878}"/>
                </c:ext>
              </c:extLst>
            </c:dLbl>
            <c:dLbl>
              <c:idx val="3"/>
              <c:tx>
                <c:rich>
                  <a:bodyPr/>
                  <a:lstStyle/>
                  <a:p>
                    <a:pPr algn="ctr" rtl="0">
                      <a:defRPr sz="900">
                        <a:solidFill>
                          <a:schemeClr val="bg1"/>
                        </a:solidFill>
                      </a:defRPr>
                    </a:pPr>
                    <a:r>
                      <a:rPr lang="en-US" sz="900">
                        <a:solidFill>
                          <a:schemeClr val="bg1"/>
                        </a:solidFill>
                      </a:rPr>
                      <a:t>7%</a:t>
                    </a:r>
                  </a:p>
                </c:rich>
              </c:tx>
              <c:spPr>
                <a:noFill/>
                <a:ln>
                  <a:noFill/>
                </a:ln>
                <a:effectLst/>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EE-4F56-8A11-458BF592EEC9}"/>
                </c:ext>
              </c:extLst>
            </c:dLbl>
            <c:dLbl>
              <c:idx val="5"/>
              <c:delete val="1"/>
              <c:extLst>
                <c:ext xmlns:c15="http://schemas.microsoft.com/office/drawing/2012/chart" uri="{CE6537A1-D6FC-4f65-9D91-7224C49458BB}"/>
                <c:ext xmlns:c16="http://schemas.microsoft.com/office/drawing/2014/chart" uri="{C3380CC4-5D6E-409C-BE32-E72D297353CC}">
                  <c16:uniqueId val="{00000006-3BE2-448C-9EA2-7552889CB878}"/>
                </c:ext>
              </c:extLst>
            </c:dLbl>
            <c:dLbl>
              <c:idx val="6"/>
              <c:delete val="1"/>
              <c:extLst>
                <c:ext xmlns:c15="http://schemas.microsoft.com/office/drawing/2012/chart" uri="{CE6537A1-D6FC-4f65-9D91-7224C49458BB}"/>
                <c:ext xmlns:c16="http://schemas.microsoft.com/office/drawing/2014/chart" uri="{C3380CC4-5D6E-409C-BE32-E72D297353CC}">
                  <c16:uniqueId val="{00000007-3BE2-448C-9EA2-7552889CB878}"/>
                </c:ext>
              </c:extLst>
            </c:dLbl>
            <c:dLbl>
              <c:idx val="7"/>
              <c:delete val="1"/>
              <c:extLst>
                <c:ext xmlns:c15="http://schemas.microsoft.com/office/drawing/2012/chart" uri="{CE6537A1-D6FC-4f65-9D91-7224C49458BB}"/>
                <c:ext xmlns:c16="http://schemas.microsoft.com/office/drawing/2014/chart" uri="{C3380CC4-5D6E-409C-BE32-E72D297353CC}">
                  <c16:uniqueId val="{00000008-3BE2-448C-9EA2-7552889CB878}"/>
                </c:ext>
              </c:extLst>
            </c:dLbl>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'5.4'!$A$6:$A$13</c:f>
              <c:strCache>
                <c:ptCount val="8"/>
                <c:pt idx="0">
                  <c:v>Černé uhlí tříděné</c:v>
                </c:pt>
                <c:pt idx="1">
                  <c:v>Černé uhlí průmyslové</c:v>
                </c:pt>
                <c:pt idx="2">
                  <c:v>Černouhelné kaly a granulát</c:v>
                </c:pt>
                <c:pt idx="3">
                  <c:v>Hnědé uhlí tříděné</c:v>
                </c:pt>
                <c:pt idx="4">
                  <c:v>Hnědé uhlí průmyslové</c:v>
                </c:pt>
                <c:pt idx="5">
                  <c:v>Hnědé uhlí - Brikety</c:v>
                </c:pt>
                <c:pt idx="6">
                  <c:v>Hnědé uhlí - Lignit</c:v>
                </c:pt>
                <c:pt idx="7">
                  <c:v>Hnědé uhlí - Mourové kaly</c:v>
                </c:pt>
              </c:strCache>
            </c:strRef>
          </c:cat>
          <c:val>
            <c:numRef>
              <c:f>'5.4'!$N$6:$N$13</c:f>
              <c:numCache>
                <c:formatCode>#,##0.0</c:formatCode>
                <c:ptCount val="8"/>
                <c:pt idx="0">
                  <c:v>236.68383</c:v>
                </c:pt>
                <c:pt idx="1">
                  <c:v>4919.6538880000007</c:v>
                </c:pt>
                <c:pt idx="2">
                  <c:v>0</c:v>
                </c:pt>
                <c:pt idx="3">
                  <c:v>3134.119545</c:v>
                </c:pt>
                <c:pt idx="4">
                  <c:v>27539.697456000002</c:v>
                </c:pt>
                <c:pt idx="5">
                  <c:v>0.96299999999999986</c:v>
                </c:pt>
                <c:pt idx="6">
                  <c:v>0</c:v>
                </c:pt>
                <c:pt idx="7">
                  <c:v>0</c:v>
                </c:pt>
              </c:numCache>
            </c:numRef>
          </c:val>
          <c:extLst>
            <c:ext xmlns:c16="http://schemas.microsoft.com/office/drawing/2014/chart" uri="{C3380CC4-5D6E-409C-BE32-E72D297353CC}">
              <c16:uniqueId val="{00000009-3BE2-448C-9EA2-7552889CB878}"/>
            </c:ext>
          </c:extLst>
        </c:ser>
        <c:dLbls>
          <c:showLegendKey val="0"/>
          <c:showVal val="0"/>
          <c:showCatName val="0"/>
          <c:showSerName val="0"/>
          <c:showPercent val="1"/>
          <c:showBubbleSize val="0"/>
          <c:showLeaderLines val="1"/>
        </c:dLbls>
        <c:firstSliceAng val="43"/>
        <c:holeSize val="50"/>
      </c:doughnutChart>
    </c:plotArea>
    <c:plotVisOnly val="1"/>
    <c:dispBlanksAs val="gap"/>
    <c:showDLblsOverMax val="0"/>
  </c:chart>
  <c:spPr>
    <a:ln>
      <a:noFill/>
    </a:ln>
  </c:spPr>
  <c:txPr>
    <a:bodyPr/>
    <a:lstStyle/>
    <a:p>
      <a:pPr>
        <a:defRPr sz="1050"/>
      </a:pPr>
      <a:endParaRPr lang="cs-CZ"/>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Bilance tepla (TJ)</a:t>
            </a:r>
          </a:p>
        </c:rich>
      </c:tx>
      <c:layout>
        <c:manualLayout>
          <c:xMode val="edge"/>
          <c:yMode val="edge"/>
          <c:x val="6.4524454768356972E-5"/>
          <c:y val="2.3691377830839831E-2"/>
        </c:manualLayout>
      </c:layout>
      <c:overlay val="0"/>
    </c:title>
    <c:autoTitleDeleted val="0"/>
    <c:plotArea>
      <c:layout>
        <c:manualLayout>
          <c:layoutTarget val="inner"/>
          <c:xMode val="edge"/>
          <c:yMode val="edge"/>
          <c:x val="5.131015127174144E-2"/>
          <c:y val="0.11527845141712992"/>
          <c:w val="0.92804202320238427"/>
          <c:h val="0.79793213446256017"/>
        </c:manualLayout>
      </c:layout>
      <c:barChart>
        <c:barDir val="col"/>
        <c:grouping val="stacked"/>
        <c:varyColors val="0"/>
        <c:ser>
          <c:idx val="0"/>
          <c:order val="0"/>
          <c:tx>
            <c:strRef>
              <c:f>'3'!$A$18</c:f>
              <c:strCache>
                <c:ptCount val="1"/>
                <c:pt idx="0">
                  <c:v>Výroba tepla brutto</c:v>
                </c:pt>
              </c:strCache>
            </c:strRef>
          </c:tx>
          <c:spPr>
            <a:solidFill>
              <a:srgbClr val="233060"/>
            </a:solidFill>
          </c:spPr>
          <c:invertIfNegative val="0"/>
          <c:val>
            <c:numRef>
              <c:f>'3'!$B$18:$M$18</c:f>
              <c:numCache>
                <c:formatCode>#,##0.0</c:formatCode>
                <c:ptCount val="12"/>
                <c:pt idx="0">
                  <c:v>18457.258576</c:v>
                </c:pt>
                <c:pt idx="1">
                  <c:v>13612.464886</c:v>
                </c:pt>
                <c:pt idx="2">
                  <c:v>12876.706660999998</c:v>
                </c:pt>
                <c:pt idx="3">
                  <c:v>10308.782688999998</c:v>
                </c:pt>
                <c:pt idx="4">
                  <c:v>8104.0154730000013</c:v>
                </c:pt>
                <c:pt idx="5">
                  <c:v>7020.1473650000016</c:v>
                </c:pt>
                <c:pt idx="6">
                  <c:v>6486.0417599999992</c:v>
                </c:pt>
                <c:pt idx="7">
                  <c:v>6271.9956180000017</c:v>
                </c:pt>
                <c:pt idx="8">
                  <c:v>7445.6998060000005</c:v>
                </c:pt>
                <c:pt idx="9">
                  <c:v>10568.480660000001</c:v>
                </c:pt>
                <c:pt idx="10">
                  <c:v>14913.232501999999</c:v>
                </c:pt>
                <c:pt idx="11">
                  <c:v>16772.036032</c:v>
                </c:pt>
              </c:numCache>
            </c:numRef>
          </c:val>
          <c:extLst>
            <c:ext xmlns:c16="http://schemas.microsoft.com/office/drawing/2014/chart" uri="{C3380CC4-5D6E-409C-BE32-E72D297353CC}">
              <c16:uniqueId val="{00000000-17F0-43A7-BC01-5C4DC9758F47}"/>
            </c:ext>
          </c:extLst>
        </c:ser>
        <c:ser>
          <c:idx val="1"/>
          <c:order val="1"/>
          <c:tx>
            <c:strRef>
              <c:f>'3'!$A$19</c:f>
              <c:strCache>
                <c:ptCount val="1"/>
                <c:pt idx="0">
                  <c:v>Technologická vlastní spotřeba tepla </c:v>
                </c:pt>
              </c:strCache>
            </c:strRef>
          </c:tx>
          <c:spPr>
            <a:solidFill>
              <a:srgbClr val="596387"/>
            </a:solidFill>
          </c:spPr>
          <c:invertIfNegative val="0"/>
          <c:val>
            <c:numRef>
              <c:f>'3'!$B$19:$M$19</c:f>
              <c:numCache>
                <c:formatCode>#,##0.0</c:formatCode>
                <c:ptCount val="12"/>
                <c:pt idx="0">
                  <c:v>-851.41938799999866</c:v>
                </c:pt>
                <c:pt idx="1">
                  <c:v>-719.00132099999973</c:v>
                </c:pt>
                <c:pt idx="2">
                  <c:v>-683.09486999999945</c:v>
                </c:pt>
                <c:pt idx="3">
                  <c:v>-614.65942100000007</c:v>
                </c:pt>
                <c:pt idx="4">
                  <c:v>-635.58452900000009</c:v>
                </c:pt>
                <c:pt idx="5">
                  <c:v>-574.05862000000047</c:v>
                </c:pt>
                <c:pt idx="6">
                  <c:v>-551.15176400000007</c:v>
                </c:pt>
                <c:pt idx="7">
                  <c:v>-582.77884900000026</c:v>
                </c:pt>
                <c:pt idx="8">
                  <c:v>-582.77703799999949</c:v>
                </c:pt>
                <c:pt idx="9">
                  <c:v>-651.49956500000019</c:v>
                </c:pt>
                <c:pt idx="10">
                  <c:v>-788.82226400000025</c:v>
                </c:pt>
                <c:pt idx="11">
                  <c:v>-878.52206000000012</c:v>
                </c:pt>
              </c:numCache>
            </c:numRef>
          </c:val>
          <c:extLst>
            <c:ext xmlns:c16="http://schemas.microsoft.com/office/drawing/2014/chart" uri="{C3380CC4-5D6E-409C-BE32-E72D297353CC}">
              <c16:uniqueId val="{00000001-17F0-43A7-BC01-5C4DC9758F47}"/>
            </c:ext>
          </c:extLst>
        </c:ser>
        <c:ser>
          <c:idx val="2"/>
          <c:order val="2"/>
          <c:tx>
            <c:strRef>
              <c:f>'3'!$A$20</c:f>
              <c:strCache>
                <c:ptCount val="1"/>
                <c:pt idx="0">
                  <c:v>Ztráty</c:v>
                </c:pt>
              </c:strCache>
            </c:strRef>
          </c:tx>
          <c:spPr>
            <a:solidFill>
              <a:srgbClr val="9196B0"/>
            </a:solidFill>
          </c:spPr>
          <c:invertIfNegative val="0"/>
          <c:val>
            <c:numRef>
              <c:f>'3'!$B$20:$M$20</c:f>
              <c:numCache>
                <c:formatCode>#,##0.0</c:formatCode>
                <c:ptCount val="12"/>
                <c:pt idx="0">
                  <c:v>-1417.4148840000009</c:v>
                </c:pt>
                <c:pt idx="1">
                  <c:v>-1118.4199679999997</c:v>
                </c:pt>
                <c:pt idx="2">
                  <c:v>-1104.7084699999998</c:v>
                </c:pt>
                <c:pt idx="3">
                  <c:v>-1057.8185540000002</c:v>
                </c:pt>
                <c:pt idx="4">
                  <c:v>-858.26319599999999</c:v>
                </c:pt>
                <c:pt idx="5">
                  <c:v>-768.63926800000002</c:v>
                </c:pt>
                <c:pt idx="6">
                  <c:v>-752.65887499999963</c:v>
                </c:pt>
                <c:pt idx="7">
                  <c:v>-663.22340400000019</c:v>
                </c:pt>
                <c:pt idx="8">
                  <c:v>-847.08087100000012</c:v>
                </c:pt>
                <c:pt idx="9">
                  <c:v>-1009.5209120000007</c:v>
                </c:pt>
                <c:pt idx="10">
                  <c:v>-1170.3644060000008</c:v>
                </c:pt>
                <c:pt idx="11">
                  <c:v>-1215.9913399999996</c:v>
                </c:pt>
              </c:numCache>
            </c:numRef>
          </c:val>
          <c:extLst>
            <c:ext xmlns:c16="http://schemas.microsoft.com/office/drawing/2014/chart" uri="{C3380CC4-5D6E-409C-BE32-E72D297353CC}">
              <c16:uniqueId val="{00000002-17F0-43A7-BC01-5C4DC9758F47}"/>
            </c:ext>
          </c:extLst>
        </c:ser>
        <c:ser>
          <c:idx val="3"/>
          <c:order val="3"/>
          <c:tx>
            <c:strRef>
              <c:f>'3'!$A$21</c:f>
              <c:strCache>
                <c:ptCount val="1"/>
                <c:pt idx="0">
                  <c:v>Vlastní spotřeba tepla</c:v>
                </c:pt>
              </c:strCache>
            </c:strRef>
          </c:tx>
          <c:spPr>
            <a:solidFill>
              <a:srgbClr val="C7CCD6"/>
            </a:solidFill>
          </c:spPr>
          <c:invertIfNegative val="0"/>
          <c:val>
            <c:numRef>
              <c:f>'3'!$B$21:$M$21</c:f>
              <c:numCache>
                <c:formatCode>#,##0.0</c:formatCode>
                <c:ptCount val="12"/>
                <c:pt idx="0">
                  <c:v>-4396.5819219999967</c:v>
                </c:pt>
                <c:pt idx="1">
                  <c:v>-3572.2463520000019</c:v>
                </c:pt>
                <c:pt idx="2">
                  <c:v>-3550.7671929999951</c:v>
                </c:pt>
                <c:pt idx="3">
                  <c:v>-3104.7712599999959</c:v>
                </c:pt>
                <c:pt idx="4">
                  <c:v>-3121.901201000001</c:v>
                </c:pt>
                <c:pt idx="5">
                  <c:v>-2914.8690499999993</c:v>
                </c:pt>
                <c:pt idx="6">
                  <c:v>-2707.4756369999977</c:v>
                </c:pt>
                <c:pt idx="7">
                  <c:v>-2507.0082489999991</c:v>
                </c:pt>
                <c:pt idx="8">
                  <c:v>-2772.7620149999989</c:v>
                </c:pt>
                <c:pt idx="9">
                  <c:v>-2928.7110200000011</c:v>
                </c:pt>
                <c:pt idx="10">
                  <c:v>-3812.806479999997</c:v>
                </c:pt>
                <c:pt idx="11">
                  <c:v>-4095.2443530000005</c:v>
                </c:pt>
              </c:numCache>
            </c:numRef>
          </c:val>
          <c:extLst>
            <c:ext xmlns:c16="http://schemas.microsoft.com/office/drawing/2014/chart" uri="{C3380CC4-5D6E-409C-BE32-E72D297353CC}">
              <c16:uniqueId val="{00000003-17F0-43A7-BC01-5C4DC9758F47}"/>
            </c:ext>
          </c:extLst>
        </c:ser>
        <c:ser>
          <c:idx val="4"/>
          <c:order val="4"/>
          <c:tx>
            <c:strRef>
              <c:f>'3'!$A$22</c:f>
              <c:strCache>
                <c:ptCount val="1"/>
                <c:pt idx="0">
                  <c:v>Dodávky tepla</c:v>
                </c:pt>
              </c:strCache>
            </c:strRef>
          </c:tx>
          <c:spPr>
            <a:solidFill>
              <a:srgbClr val="DF2B20"/>
            </a:solidFill>
          </c:spPr>
          <c:invertIfNegative val="0"/>
          <c:val>
            <c:numRef>
              <c:f>'3'!$B$22:$M$22</c:f>
              <c:numCache>
                <c:formatCode>#,##0.0</c:formatCode>
                <c:ptCount val="12"/>
                <c:pt idx="0">
                  <c:v>-11768.183591999999</c:v>
                </c:pt>
                <c:pt idx="1">
                  <c:v>-8188.6469299999972</c:v>
                </c:pt>
                <c:pt idx="2">
                  <c:v>-7516.9039679999996</c:v>
                </c:pt>
                <c:pt idx="3">
                  <c:v>-5510.6873450000003</c:v>
                </c:pt>
                <c:pt idx="4">
                  <c:v>-3464.0072140000007</c:v>
                </c:pt>
                <c:pt idx="5">
                  <c:v>-2740.1638940000003</c:v>
                </c:pt>
                <c:pt idx="6">
                  <c:v>-2450.8204420000002</c:v>
                </c:pt>
                <c:pt idx="7">
                  <c:v>-2500.1212150000006</c:v>
                </c:pt>
                <c:pt idx="8">
                  <c:v>-3222.2795740000001</c:v>
                </c:pt>
                <c:pt idx="9">
                  <c:v>-5957.8148639999999</c:v>
                </c:pt>
                <c:pt idx="10">
                  <c:v>-9122.2104070000005</c:v>
                </c:pt>
                <c:pt idx="11">
                  <c:v>-10560.748887999998</c:v>
                </c:pt>
              </c:numCache>
            </c:numRef>
          </c:val>
          <c:extLst>
            <c:ext xmlns:c16="http://schemas.microsoft.com/office/drawing/2014/chart" uri="{C3380CC4-5D6E-409C-BE32-E72D297353CC}">
              <c16:uniqueId val="{00000004-17F0-43A7-BC01-5C4DC9758F47}"/>
            </c:ext>
          </c:extLst>
        </c:ser>
        <c:ser>
          <c:idx val="5"/>
          <c:order val="5"/>
          <c:tx>
            <c:strRef>
              <c:f>'3'!$A$23</c:f>
              <c:strCache>
                <c:ptCount val="1"/>
                <c:pt idx="0">
                  <c:v>Bilanční rozdíl</c:v>
                </c:pt>
              </c:strCache>
            </c:strRef>
          </c:tx>
          <c:invertIfNegative val="0"/>
          <c:val>
            <c:numRef>
              <c:f>'3'!$B$23:$M$23</c:f>
              <c:numCache>
                <c:formatCode>#,##0.0</c:formatCode>
                <c:ptCount val="12"/>
                <c:pt idx="0">
                  <c:v>-23.658790000003137</c:v>
                </c:pt>
                <c:pt idx="1">
                  <c:v>-14.150315000000774</c:v>
                </c:pt>
                <c:pt idx="2">
                  <c:v>-21.232160000005024</c:v>
                </c:pt>
                <c:pt idx="3">
                  <c:v>-20.846109000001888</c:v>
                </c:pt>
                <c:pt idx="4">
                  <c:v>-24.25933299999997</c:v>
                </c:pt>
                <c:pt idx="5">
                  <c:v>-22.416533000001436</c:v>
                </c:pt>
                <c:pt idx="6">
                  <c:v>-23.935042000000976</c:v>
                </c:pt>
                <c:pt idx="7">
                  <c:v>-18.863901000001533</c:v>
                </c:pt>
                <c:pt idx="8">
                  <c:v>-20.800308000002133</c:v>
                </c:pt>
                <c:pt idx="9">
                  <c:v>-20.934299000000465</c:v>
                </c:pt>
                <c:pt idx="10">
                  <c:v>-19.028945000000022</c:v>
                </c:pt>
                <c:pt idx="11">
                  <c:v>-21.529391000001851</c:v>
                </c:pt>
              </c:numCache>
            </c:numRef>
          </c:val>
          <c:extLst>
            <c:ext xmlns:c16="http://schemas.microsoft.com/office/drawing/2014/chart" uri="{C3380CC4-5D6E-409C-BE32-E72D297353CC}">
              <c16:uniqueId val="{00000005-17F0-43A7-BC01-5C4DC9758F47}"/>
            </c:ext>
          </c:extLst>
        </c:ser>
        <c:dLbls>
          <c:showLegendKey val="0"/>
          <c:showVal val="0"/>
          <c:showCatName val="0"/>
          <c:showSerName val="0"/>
          <c:showPercent val="0"/>
          <c:showBubbleSize val="0"/>
        </c:dLbls>
        <c:gapWidth val="50"/>
        <c:overlap val="100"/>
        <c:axId val="222155136"/>
        <c:axId val="222156672"/>
      </c:barChart>
      <c:catAx>
        <c:axId val="222155136"/>
        <c:scaling>
          <c:orientation val="minMax"/>
        </c:scaling>
        <c:delete val="0"/>
        <c:axPos val="b"/>
        <c:majorTickMark val="none"/>
        <c:minorTickMark val="none"/>
        <c:tickLblPos val="low"/>
        <c:txPr>
          <a:bodyPr/>
          <a:lstStyle/>
          <a:p>
            <a:pPr>
              <a:defRPr sz="900"/>
            </a:pPr>
            <a:endParaRPr lang="cs-CZ"/>
          </a:p>
        </c:txPr>
        <c:crossAx val="222156672"/>
        <c:crosses val="autoZero"/>
        <c:auto val="1"/>
        <c:lblAlgn val="ctr"/>
        <c:lblOffset val="100"/>
        <c:noMultiLvlLbl val="0"/>
      </c:catAx>
      <c:valAx>
        <c:axId val="222156672"/>
        <c:scaling>
          <c:orientation val="minMax"/>
          <c:max val="20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22215513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uhlí (TJ)</a:t>
            </a:r>
            <a:endParaRPr lang="en-US" sz="1000">
              <a:solidFill>
                <a:schemeClr val="tx2"/>
              </a:solidFill>
            </a:endParaRPr>
          </a:p>
        </c:rich>
      </c:tx>
      <c:layout>
        <c:manualLayout>
          <c:xMode val="edge"/>
          <c:yMode val="edge"/>
          <c:x val="7.6781249999999983E-3"/>
          <c:y val="1.6919162822606405E-3"/>
        </c:manualLayout>
      </c:layout>
      <c:overlay val="0"/>
    </c:title>
    <c:autoTitleDeleted val="0"/>
    <c:plotArea>
      <c:layout>
        <c:manualLayout>
          <c:layoutTarget val="inner"/>
          <c:xMode val="edge"/>
          <c:yMode val="edge"/>
          <c:x val="0.16210208333333334"/>
          <c:y val="0.22717870393980236"/>
          <c:w val="0.78939097222222221"/>
          <c:h val="0.59124355378394844"/>
        </c:manualLayout>
      </c:layout>
      <c:barChart>
        <c:barDir val="col"/>
        <c:grouping val="stacked"/>
        <c:varyColors val="0"/>
        <c:ser>
          <c:idx val="0"/>
          <c:order val="0"/>
          <c:tx>
            <c:strRef>
              <c:f>'5.4'!$A$6</c:f>
              <c:strCache>
                <c:ptCount val="1"/>
                <c:pt idx="0">
                  <c:v>Černé uhlí tříděné</c:v>
                </c:pt>
              </c:strCache>
            </c:strRef>
          </c:tx>
          <c:invertIfNegative val="0"/>
          <c:dPt>
            <c:idx val="1"/>
            <c:invertIfNegative val="0"/>
            <c:bubble3D val="0"/>
            <c:explosion val="51"/>
            <c:extLst>
              <c:ext xmlns:c16="http://schemas.microsoft.com/office/drawing/2014/chart" uri="{C3380CC4-5D6E-409C-BE32-E72D297353CC}">
                <c16:uniqueId val="{00000000-1AED-4DA8-87E2-E2B58DBE8113}"/>
              </c:ext>
            </c:extLst>
          </c:dPt>
          <c:dPt>
            <c:idx val="3"/>
            <c:invertIfNegative val="0"/>
            <c:bubble3D val="0"/>
            <c:explosion val="52"/>
            <c:extLst>
              <c:ext xmlns:c16="http://schemas.microsoft.com/office/drawing/2014/chart" uri="{C3380CC4-5D6E-409C-BE32-E72D297353CC}">
                <c16:uniqueId val="{00000001-1AED-4DA8-87E2-E2B58DBE8113}"/>
              </c:ext>
            </c:extLst>
          </c:dPt>
          <c:dPt>
            <c:idx val="4"/>
            <c:invertIfNegative val="0"/>
            <c:bubble3D val="0"/>
            <c:extLst>
              <c:ext xmlns:c16="http://schemas.microsoft.com/office/drawing/2014/chart" uri="{C3380CC4-5D6E-409C-BE32-E72D297353CC}">
                <c16:uniqueId val="{00000002-1AED-4DA8-87E2-E2B58DBE8113}"/>
              </c:ext>
            </c:extLst>
          </c:dPt>
          <c:dPt>
            <c:idx val="5"/>
            <c:invertIfNegative val="0"/>
            <c:bubble3D val="0"/>
            <c:extLst>
              <c:ext xmlns:c16="http://schemas.microsoft.com/office/drawing/2014/chart" uri="{C3380CC4-5D6E-409C-BE32-E72D297353CC}">
                <c16:uniqueId val="{00000003-1AED-4DA8-87E2-E2B58DBE8113}"/>
              </c:ext>
            </c:extLst>
          </c:dPt>
          <c:dPt>
            <c:idx val="6"/>
            <c:invertIfNegative val="0"/>
            <c:bubble3D val="0"/>
            <c:extLst>
              <c:ext xmlns:c16="http://schemas.microsoft.com/office/drawing/2014/chart" uri="{C3380CC4-5D6E-409C-BE32-E72D297353CC}">
                <c16:uniqueId val="{00000004-1AED-4DA8-87E2-E2B58DBE8113}"/>
              </c:ext>
            </c:extLst>
          </c:dPt>
          <c:dPt>
            <c:idx val="7"/>
            <c:invertIfNegative val="0"/>
            <c:bubble3D val="0"/>
            <c:spPr>
              <a:solidFill>
                <a:srgbClr val="FFC000"/>
              </a:solidFill>
            </c:spPr>
            <c:extLst>
              <c:ext xmlns:c16="http://schemas.microsoft.com/office/drawing/2014/chart" uri="{C3380CC4-5D6E-409C-BE32-E72D297353CC}">
                <c16:uniqueId val="{00000006-1AED-4DA8-87E2-E2B58DBE8113}"/>
              </c:ext>
            </c:extLst>
          </c:dPt>
          <c:val>
            <c:numRef>
              <c:f>'5.4'!$B$6:$M$6</c:f>
              <c:numCache>
                <c:formatCode>#,##0.0</c:formatCode>
                <c:ptCount val="12"/>
                <c:pt idx="0">
                  <c:v>56.308879999999995</c:v>
                </c:pt>
                <c:pt idx="1">
                  <c:v>21.243119999999998</c:v>
                </c:pt>
                <c:pt idx="2">
                  <c:v>27.154589999999999</c:v>
                </c:pt>
                <c:pt idx="3">
                  <c:v>1.3599100000000002</c:v>
                </c:pt>
                <c:pt idx="4">
                  <c:v>4.3885899999999998</c:v>
                </c:pt>
                <c:pt idx="5">
                  <c:v>3.2588200000000001</c:v>
                </c:pt>
                <c:pt idx="6">
                  <c:v>3.9665700000000004</c:v>
                </c:pt>
                <c:pt idx="7">
                  <c:v>6.9315200000000008</c:v>
                </c:pt>
                <c:pt idx="8">
                  <c:v>0.81520000000000004</c:v>
                </c:pt>
                <c:pt idx="9">
                  <c:v>5.1467499999999999</c:v>
                </c:pt>
                <c:pt idx="10">
                  <c:v>49.931729999999995</c:v>
                </c:pt>
                <c:pt idx="11">
                  <c:v>56.178150000000002</c:v>
                </c:pt>
              </c:numCache>
            </c:numRef>
          </c:val>
          <c:extLst>
            <c:ext xmlns:c16="http://schemas.microsoft.com/office/drawing/2014/chart" uri="{C3380CC4-5D6E-409C-BE32-E72D297353CC}">
              <c16:uniqueId val="{00000007-1AED-4DA8-87E2-E2B58DBE8113}"/>
            </c:ext>
          </c:extLst>
        </c:ser>
        <c:ser>
          <c:idx val="1"/>
          <c:order val="1"/>
          <c:tx>
            <c:strRef>
              <c:f>'5.4'!$A$7</c:f>
              <c:strCache>
                <c:ptCount val="1"/>
                <c:pt idx="0">
                  <c:v>Černé uhlí průmyslové</c:v>
                </c:pt>
              </c:strCache>
            </c:strRef>
          </c:tx>
          <c:spPr>
            <a:solidFill>
              <a:schemeClr val="accent2"/>
            </a:solidFill>
          </c:spPr>
          <c:invertIfNegative val="0"/>
          <c:val>
            <c:numRef>
              <c:f>'5.4'!$B$7:$M$7</c:f>
              <c:numCache>
                <c:formatCode>#,##0.0</c:formatCode>
                <c:ptCount val="12"/>
                <c:pt idx="0">
                  <c:v>1000.9362460000001</c:v>
                </c:pt>
                <c:pt idx="1">
                  <c:v>611.86052000000007</c:v>
                </c:pt>
                <c:pt idx="2">
                  <c:v>550.07339400000001</c:v>
                </c:pt>
                <c:pt idx="3">
                  <c:v>389.64815299999998</c:v>
                </c:pt>
                <c:pt idx="4">
                  <c:v>153.166617</c:v>
                </c:pt>
                <c:pt idx="5">
                  <c:v>115.32348599999999</c:v>
                </c:pt>
                <c:pt idx="6">
                  <c:v>80.427700000000002</c:v>
                </c:pt>
                <c:pt idx="7">
                  <c:v>94.241042000000007</c:v>
                </c:pt>
                <c:pt idx="8">
                  <c:v>125.77087800000001</c:v>
                </c:pt>
                <c:pt idx="9">
                  <c:v>374.83876600000002</c:v>
                </c:pt>
                <c:pt idx="10">
                  <c:v>658.50962000000004</c:v>
                </c:pt>
                <c:pt idx="11">
                  <c:v>764.85746600000004</c:v>
                </c:pt>
              </c:numCache>
            </c:numRef>
          </c:val>
          <c:extLst>
            <c:ext xmlns:c16="http://schemas.microsoft.com/office/drawing/2014/chart" uri="{C3380CC4-5D6E-409C-BE32-E72D297353CC}">
              <c16:uniqueId val="{00000008-1AED-4DA8-87E2-E2B58DBE8113}"/>
            </c:ext>
          </c:extLst>
        </c:ser>
        <c:ser>
          <c:idx val="2"/>
          <c:order val="2"/>
          <c:tx>
            <c:strRef>
              <c:f>'5.4'!$A$8</c:f>
              <c:strCache>
                <c:ptCount val="1"/>
                <c:pt idx="0">
                  <c:v>Černouhelné kaly a granulát</c:v>
                </c:pt>
              </c:strCache>
            </c:strRef>
          </c:tx>
          <c:spPr>
            <a:solidFill>
              <a:schemeClr val="accent3"/>
            </a:solidFill>
          </c:spPr>
          <c:invertIfNegative val="0"/>
          <c:val>
            <c:numRef>
              <c:f>'5.4'!$B$8:$M$8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AED-4DA8-87E2-E2B58DBE8113}"/>
            </c:ext>
          </c:extLst>
        </c:ser>
        <c:ser>
          <c:idx val="3"/>
          <c:order val="3"/>
          <c:tx>
            <c:strRef>
              <c:f>'5.4'!$A$9</c:f>
              <c:strCache>
                <c:ptCount val="1"/>
                <c:pt idx="0">
                  <c:v>Hnědé uhlí tříděné</c:v>
                </c:pt>
              </c:strCache>
            </c:strRef>
          </c:tx>
          <c:spPr>
            <a:solidFill>
              <a:schemeClr val="accent4"/>
            </a:solidFill>
          </c:spPr>
          <c:invertIfNegative val="0"/>
          <c:val>
            <c:numRef>
              <c:f>'5.4'!$B$9:$M$9</c:f>
              <c:numCache>
                <c:formatCode>#,##0.0</c:formatCode>
                <c:ptCount val="12"/>
                <c:pt idx="0">
                  <c:v>575.13258000000008</c:v>
                </c:pt>
                <c:pt idx="1">
                  <c:v>348.70419299999998</c:v>
                </c:pt>
                <c:pt idx="2">
                  <c:v>369.41837500000003</c:v>
                </c:pt>
                <c:pt idx="3">
                  <c:v>222.33596900000001</c:v>
                </c:pt>
                <c:pt idx="4">
                  <c:v>153.26100599999998</c:v>
                </c:pt>
                <c:pt idx="5">
                  <c:v>116.39977800000001</c:v>
                </c:pt>
                <c:pt idx="6">
                  <c:v>70.149237999999997</c:v>
                </c:pt>
                <c:pt idx="7">
                  <c:v>72.288678000000004</c:v>
                </c:pt>
                <c:pt idx="8">
                  <c:v>143.96983899999998</c:v>
                </c:pt>
                <c:pt idx="9">
                  <c:v>207.410393</c:v>
                </c:pt>
                <c:pt idx="10">
                  <c:v>401.14530199999996</c:v>
                </c:pt>
                <c:pt idx="11">
                  <c:v>453.90419400000007</c:v>
                </c:pt>
              </c:numCache>
            </c:numRef>
          </c:val>
          <c:extLst>
            <c:ext xmlns:c16="http://schemas.microsoft.com/office/drawing/2014/chart" uri="{C3380CC4-5D6E-409C-BE32-E72D297353CC}">
              <c16:uniqueId val="{0000000A-1AED-4DA8-87E2-E2B58DBE8113}"/>
            </c:ext>
          </c:extLst>
        </c:ser>
        <c:ser>
          <c:idx val="4"/>
          <c:order val="4"/>
          <c:tx>
            <c:strRef>
              <c:f>'5.4'!$A$10</c:f>
              <c:strCache>
                <c:ptCount val="1"/>
                <c:pt idx="0">
                  <c:v>Hnědé uhlí průmyslové</c:v>
                </c:pt>
              </c:strCache>
            </c:strRef>
          </c:tx>
          <c:spPr>
            <a:solidFill>
              <a:schemeClr val="accent5"/>
            </a:solidFill>
          </c:spPr>
          <c:invertIfNegative val="0"/>
          <c:val>
            <c:numRef>
              <c:f>'5.4'!$B$10:$M$10</c:f>
              <c:numCache>
                <c:formatCode>#,##0.0</c:formatCode>
                <c:ptCount val="12"/>
                <c:pt idx="0">
                  <c:v>4762.2657090000002</c:v>
                </c:pt>
                <c:pt idx="1">
                  <c:v>3287.9972909999997</c:v>
                </c:pt>
                <c:pt idx="2">
                  <c:v>2853.2497549999998</c:v>
                </c:pt>
                <c:pt idx="3">
                  <c:v>2101.1727980000001</c:v>
                </c:pt>
                <c:pt idx="4">
                  <c:v>1206.0574930000002</c:v>
                </c:pt>
                <c:pt idx="5">
                  <c:v>889.14513099999976</c:v>
                </c:pt>
                <c:pt idx="6">
                  <c:v>621.85239299999989</c:v>
                </c:pt>
                <c:pt idx="7">
                  <c:v>715.91646099999991</c:v>
                </c:pt>
                <c:pt idx="8">
                  <c:v>1188.1018280000001</c:v>
                </c:pt>
                <c:pt idx="9">
                  <c:v>2225.3696849999997</c:v>
                </c:pt>
                <c:pt idx="10">
                  <c:v>3509.8227140000004</c:v>
                </c:pt>
                <c:pt idx="11">
                  <c:v>4178.7461979999998</c:v>
                </c:pt>
              </c:numCache>
            </c:numRef>
          </c:val>
          <c:extLst>
            <c:ext xmlns:c16="http://schemas.microsoft.com/office/drawing/2014/chart" uri="{C3380CC4-5D6E-409C-BE32-E72D297353CC}">
              <c16:uniqueId val="{0000000B-1AED-4DA8-87E2-E2B58DBE8113}"/>
            </c:ext>
          </c:extLst>
        </c:ser>
        <c:ser>
          <c:idx val="5"/>
          <c:order val="5"/>
          <c:tx>
            <c:strRef>
              <c:f>'5.4'!$A$11</c:f>
              <c:strCache>
                <c:ptCount val="1"/>
                <c:pt idx="0">
                  <c:v>Hnědé uhlí - Brikety</c:v>
                </c:pt>
              </c:strCache>
            </c:strRef>
          </c:tx>
          <c:spPr>
            <a:solidFill>
              <a:schemeClr val="accent6"/>
            </a:solidFill>
          </c:spPr>
          <c:invertIfNegative val="0"/>
          <c:val>
            <c:numRef>
              <c:f>'5.4'!$B$11:$M$11</c:f>
              <c:numCache>
                <c:formatCode>#,##0.0</c:formatCode>
                <c:ptCount val="12"/>
                <c:pt idx="0">
                  <c:v>0.29799999999999999</c:v>
                </c:pt>
                <c:pt idx="1">
                  <c:v>0.19600000000000001</c:v>
                </c:pt>
                <c:pt idx="2">
                  <c:v>0</c:v>
                </c:pt>
                <c:pt idx="3">
                  <c:v>9.0999999999999998E-2</c:v>
                </c:pt>
                <c:pt idx="4">
                  <c:v>0</c:v>
                </c:pt>
                <c:pt idx="5">
                  <c:v>0</c:v>
                </c:pt>
                <c:pt idx="6">
                  <c:v>0</c:v>
                </c:pt>
                <c:pt idx="7">
                  <c:v>0</c:v>
                </c:pt>
                <c:pt idx="8">
                  <c:v>2.1000000000000001E-2</c:v>
                </c:pt>
                <c:pt idx="9">
                  <c:v>7.5999999999999998E-2</c:v>
                </c:pt>
                <c:pt idx="10">
                  <c:v>9.4E-2</c:v>
                </c:pt>
                <c:pt idx="11">
                  <c:v>0.187</c:v>
                </c:pt>
              </c:numCache>
            </c:numRef>
          </c:val>
          <c:extLst>
            <c:ext xmlns:c16="http://schemas.microsoft.com/office/drawing/2014/chart" uri="{C3380CC4-5D6E-409C-BE32-E72D297353CC}">
              <c16:uniqueId val="{0000000C-1AED-4DA8-87E2-E2B58DBE8113}"/>
            </c:ext>
          </c:extLst>
        </c:ser>
        <c:ser>
          <c:idx val="6"/>
          <c:order val="6"/>
          <c:tx>
            <c:strRef>
              <c:f>'5.4'!$A$12</c:f>
              <c:strCache>
                <c:ptCount val="1"/>
                <c:pt idx="0">
                  <c:v>Hnědé uhlí - Lignit</c:v>
                </c:pt>
              </c:strCache>
            </c:strRef>
          </c:tx>
          <c:spPr>
            <a:solidFill>
              <a:srgbClr val="F0948F"/>
            </a:solidFill>
          </c:spPr>
          <c:invertIfNegative val="0"/>
          <c:val>
            <c:numRef>
              <c:f>'5.4'!$B$12:$M$12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AED-4DA8-87E2-E2B58DBE8113}"/>
            </c:ext>
          </c:extLst>
        </c:ser>
        <c:ser>
          <c:idx val="7"/>
          <c:order val="7"/>
          <c:tx>
            <c:strRef>
              <c:f>'5.4'!$A$13</c:f>
              <c:strCache>
                <c:ptCount val="1"/>
                <c:pt idx="0">
                  <c:v>Hnědé uhlí - Mourové kaly</c:v>
                </c:pt>
              </c:strCache>
            </c:strRef>
          </c:tx>
          <c:spPr>
            <a:solidFill>
              <a:srgbClr val="F7C9C7"/>
            </a:solidFill>
          </c:spPr>
          <c:invertIfNegative val="0"/>
          <c:val>
            <c:numRef>
              <c:f>'5.4'!$B$13:$M$13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1AED-4DA8-87E2-E2B58DBE8113}"/>
            </c:ext>
          </c:extLst>
        </c:ser>
        <c:dLbls>
          <c:showLegendKey val="0"/>
          <c:showVal val="0"/>
          <c:showCatName val="0"/>
          <c:showSerName val="0"/>
          <c:showPercent val="0"/>
          <c:showBubbleSize val="0"/>
        </c:dLbls>
        <c:gapWidth val="50"/>
        <c:overlap val="100"/>
        <c:axId val="233164800"/>
        <c:axId val="233166336"/>
      </c:barChart>
      <c:catAx>
        <c:axId val="233164800"/>
        <c:scaling>
          <c:orientation val="minMax"/>
        </c:scaling>
        <c:delete val="0"/>
        <c:axPos val="b"/>
        <c:numFmt formatCode="General" sourceLinked="1"/>
        <c:majorTickMark val="none"/>
        <c:minorTickMark val="none"/>
        <c:tickLblPos val="nextTo"/>
        <c:txPr>
          <a:bodyPr/>
          <a:lstStyle/>
          <a:p>
            <a:pPr>
              <a:defRPr sz="900"/>
            </a:pPr>
            <a:endParaRPr lang="cs-CZ"/>
          </a:p>
        </c:txPr>
        <c:crossAx val="233166336"/>
        <c:crosses val="autoZero"/>
        <c:auto val="1"/>
        <c:lblAlgn val="ctr"/>
        <c:lblOffset val="100"/>
        <c:noMultiLvlLbl val="0"/>
      </c:catAx>
      <c:valAx>
        <c:axId val="233166336"/>
        <c:scaling>
          <c:orientation val="minMax"/>
          <c:max val="7000"/>
        </c:scaling>
        <c:delete val="0"/>
        <c:axPos val="l"/>
        <c:majorGridlines/>
        <c:numFmt formatCode="#,##0" sourceLinked="0"/>
        <c:majorTickMark val="none"/>
        <c:minorTickMark val="none"/>
        <c:tickLblPos val="nextTo"/>
        <c:spPr>
          <a:ln>
            <a:noFill/>
          </a:ln>
        </c:spPr>
        <c:txPr>
          <a:bodyPr/>
          <a:lstStyle/>
          <a:p>
            <a:pPr>
              <a:defRPr sz="900"/>
            </a:pPr>
            <a:endParaRPr lang="cs-CZ"/>
          </a:p>
        </c:txPr>
        <c:crossAx val="233164800"/>
        <c:crosses val="autoZero"/>
        <c:crossBetween val="between"/>
        <c:majorUnit val="1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biomasy na </a:t>
            </a:r>
            <a:r>
              <a:rPr lang="cs-CZ" sz="1000">
                <a:solidFill>
                  <a:schemeClr val="tx2"/>
                </a:solidFill>
              </a:rPr>
              <a:t>dodávkách tepla</a:t>
            </a:r>
          </a:p>
        </c:rich>
      </c:tx>
      <c:layout>
        <c:manualLayout>
          <c:xMode val="edge"/>
          <c:yMode val="edge"/>
          <c:x val="5.0769941094123944E-2"/>
          <c:y val="3.4808491627461434E-2"/>
        </c:manualLayout>
      </c:layout>
      <c:overlay val="0"/>
    </c:title>
    <c:autoTitleDeleted val="0"/>
    <c:plotArea>
      <c:layout>
        <c:manualLayout>
          <c:layoutTarget val="inner"/>
          <c:xMode val="edge"/>
          <c:yMode val="edge"/>
          <c:x val="0.41926391237819122"/>
          <c:y val="0.18105212091976644"/>
          <c:w val="0.39332843394575684"/>
          <c:h val="0.78981613242119852"/>
        </c:manualLayout>
      </c:layout>
      <c:doughnutChart>
        <c:varyColors val="1"/>
        <c:ser>
          <c:idx val="0"/>
          <c:order val="0"/>
          <c:dPt>
            <c:idx val="5"/>
            <c:bubble3D val="0"/>
            <c:spPr>
              <a:solidFill>
                <a:schemeClr val="accent6"/>
              </a:solidFill>
            </c:spPr>
            <c:extLst>
              <c:ext xmlns:c16="http://schemas.microsoft.com/office/drawing/2014/chart" uri="{C3380CC4-5D6E-409C-BE32-E72D297353CC}">
                <c16:uniqueId val="{00000000-D9EB-4D55-9B74-18198FE7428B}"/>
              </c:ext>
            </c:extLst>
          </c:dPt>
          <c:dLbls>
            <c:dLbl>
              <c:idx val="2"/>
              <c:delete val="1"/>
              <c:extLst>
                <c:ext xmlns:c15="http://schemas.microsoft.com/office/drawing/2012/chart" uri="{CE6537A1-D6FC-4f65-9D91-7224C49458BB}"/>
                <c:ext xmlns:c16="http://schemas.microsoft.com/office/drawing/2014/chart" uri="{C3380CC4-5D6E-409C-BE32-E72D297353CC}">
                  <c16:uniqueId val="{00000000-14BA-41E8-81F4-B85652C4646D}"/>
                </c:ext>
              </c:extLst>
            </c:dLbl>
            <c:dLbl>
              <c:idx val="3"/>
              <c:delete val="1"/>
              <c:extLst>
                <c:ext xmlns:c15="http://schemas.microsoft.com/office/drawing/2012/chart" uri="{CE6537A1-D6FC-4f65-9D91-7224C49458BB}"/>
                <c:ext xmlns:c16="http://schemas.microsoft.com/office/drawing/2014/chart" uri="{C3380CC4-5D6E-409C-BE32-E72D297353CC}">
                  <c16:uniqueId val="{00000001-14BA-41E8-81F4-B85652C4646D}"/>
                </c:ext>
              </c:extLst>
            </c:dLbl>
            <c:dLbl>
              <c:idx val="4"/>
              <c:delete val="1"/>
              <c:extLst>
                <c:ext xmlns:c15="http://schemas.microsoft.com/office/drawing/2012/chart" uri="{CE6537A1-D6FC-4f65-9D91-7224C49458BB}"/>
                <c:ext xmlns:c16="http://schemas.microsoft.com/office/drawing/2014/chart" uri="{C3380CC4-5D6E-409C-BE32-E72D297353CC}">
                  <c16:uniqueId val="{00000002-14BA-41E8-81F4-B85652C4646D}"/>
                </c:ext>
              </c:extLst>
            </c:dLbl>
            <c:dLbl>
              <c:idx val="6"/>
              <c:layout>
                <c:manualLayout>
                  <c:x val="0.11002137860733904"/>
                  <c:y val="-6.0914860348057508E-2"/>
                </c:manualLayout>
              </c:layout>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42D-434A-BAD9-FC2C61C16A51}"/>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'5.4'!$A$15:$A$21</c:f>
              <c:strCache>
                <c:ptCount val="7"/>
                <c:pt idx="0">
                  <c:v>Brikety a pelety</c:v>
                </c:pt>
                <c:pt idx="1">
                  <c:v>Celulózové výluhy</c:v>
                </c:pt>
                <c:pt idx="2">
                  <c:v>Kapalná biopaliva</c:v>
                </c:pt>
                <c:pt idx="3">
                  <c:v>Ostatní biomasa</c:v>
                </c:pt>
                <c:pt idx="4">
                  <c:v>Palivové dříví</c:v>
                </c:pt>
                <c:pt idx="5">
                  <c:v>Piliny, kůra, štěpky, dřevní odpad</c:v>
                </c:pt>
                <c:pt idx="6">
                  <c:v>Rostlinné materiály neaglomerované</c:v>
                </c:pt>
              </c:strCache>
            </c:strRef>
          </c:cat>
          <c:val>
            <c:numRef>
              <c:f>'5.4'!$N$15:$N$21</c:f>
              <c:numCache>
                <c:formatCode>#,##0.0</c:formatCode>
                <c:ptCount val="7"/>
                <c:pt idx="0">
                  <c:v>567.15575199999989</c:v>
                </c:pt>
                <c:pt idx="1">
                  <c:v>924.40283999999997</c:v>
                </c:pt>
                <c:pt idx="2">
                  <c:v>0</c:v>
                </c:pt>
                <c:pt idx="3">
                  <c:v>1.4116200000000001</c:v>
                </c:pt>
                <c:pt idx="4">
                  <c:v>0.33699999999999997</c:v>
                </c:pt>
                <c:pt idx="5">
                  <c:v>7279.270313</c:v>
                </c:pt>
                <c:pt idx="6">
                  <c:v>335.80992300000003</c:v>
                </c:pt>
              </c:numCache>
            </c:numRef>
          </c:val>
          <c:extLst>
            <c:ext xmlns:c16="http://schemas.microsoft.com/office/drawing/2014/chart" uri="{C3380CC4-5D6E-409C-BE32-E72D297353CC}">
              <c16:uniqueId val="{00000003-14BA-41E8-81F4-B85652C4646D}"/>
            </c:ext>
          </c:extLst>
        </c:ser>
        <c:dLbls>
          <c:showLegendKey val="0"/>
          <c:showVal val="0"/>
          <c:showCatName val="0"/>
          <c:showSerName val="0"/>
          <c:showPercent val="0"/>
          <c:showBubbleSize val="0"/>
          <c:showLeaderLines val="1"/>
        </c:dLbls>
        <c:firstSliceAng val="75"/>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a:t>
            </a:r>
            <a:r>
              <a:rPr lang="cs-CZ" sz="1000" b="1" i="0" u="none" strike="noStrike" baseline="0">
                <a:solidFill>
                  <a:schemeClr val="tx2"/>
                </a:solidFill>
                <a:effectLst/>
              </a:rPr>
              <a:t>biomasy</a:t>
            </a:r>
            <a:r>
              <a:rPr lang="cs-CZ" sz="1000">
                <a:solidFill>
                  <a:schemeClr val="tx2"/>
                </a:solidFill>
              </a:rPr>
              <a:t> (TJ)</a:t>
            </a:r>
            <a:endParaRPr lang="en-US" sz="1000">
              <a:solidFill>
                <a:schemeClr val="tx2"/>
              </a:solidFill>
            </a:endParaRPr>
          </a:p>
        </c:rich>
      </c:tx>
      <c:layout>
        <c:manualLayout>
          <c:xMode val="edge"/>
          <c:yMode val="edge"/>
          <c:x val="0"/>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'5.4'!$A$15</c:f>
              <c:strCache>
                <c:ptCount val="1"/>
                <c:pt idx="0">
                  <c:v>Brikety a pelety</c:v>
                </c:pt>
              </c:strCache>
            </c:strRef>
          </c:tx>
          <c:invertIfNegative val="0"/>
          <c:dPt>
            <c:idx val="1"/>
            <c:invertIfNegative val="0"/>
            <c:bubble3D val="0"/>
            <c:explosion val="51"/>
            <c:extLst>
              <c:ext xmlns:c16="http://schemas.microsoft.com/office/drawing/2014/chart" uri="{C3380CC4-5D6E-409C-BE32-E72D297353CC}">
                <c16:uniqueId val="{00000000-C6A9-4A0A-9229-85C442BD0CF3}"/>
              </c:ext>
            </c:extLst>
          </c:dPt>
          <c:dPt>
            <c:idx val="3"/>
            <c:invertIfNegative val="0"/>
            <c:bubble3D val="0"/>
            <c:explosion val="52"/>
            <c:extLst>
              <c:ext xmlns:c16="http://schemas.microsoft.com/office/drawing/2014/chart" uri="{C3380CC4-5D6E-409C-BE32-E72D297353CC}">
                <c16:uniqueId val="{00000001-C6A9-4A0A-9229-85C442BD0CF3}"/>
              </c:ext>
            </c:extLst>
          </c:dPt>
          <c:dPt>
            <c:idx val="4"/>
            <c:invertIfNegative val="0"/>
            <c:bubble3D val="0"/>
            <c:extLst>
              <c:ext xmlns:c16="http://schemas.microsoft.com/office/drawing/2014/chart" uri="{C3380CC4-5D6E-409C-BE32-E72D297353CC}">
                <c16:uniqueId val="{00000002-C6A9-4A0A-9229-85C442BD0CF3}"/>
              </c:ext>
            </c:extLst>
          </c:dPt>
          <c:dPt>
            <c:idx val="5"/>
            <c:invertIfNegative val="0"/>
            <c:bubble3D val="0"/>
            <c:extLst>
              <c:ext xmlns:c16="http://schemas.microsoft.com/office/drawing/2014/chart" uri="{C3380CC4-5D6E-409C-BE32-E72D297353CC}">
                <c16:uniqueId val="{00000003-C6A9-4A0A-9229-85C442BD0CF3}"/>
              </c:ext>
            </c:extLst>
          </c:dPt>
          <c:dPt>
            <c:idx val="6"/>
            <c:invertIfNegative val="0"/>
            <c:bubble3D val="0"/>
            <c:extLst>
              <c:ext xmlns:c16="http://schemas.microsoft.com/office/drawing/2014/chart" uri="{C3380CC4-5D6E-409C-BE32-E72D297353CC}">
                <c16:uniqueId val="{00000004-C6A9-4A0A-9229-85C442BD0CF3}"/>
              </c:ext>
            </c:extLst>
          </c:dPt>
          <c:dPt>
            <c:idx val="7"/>
            <c:invertIfNegative val="0"/>
            <c:bubble3D val="0"/>
            <c:extLst>
              <c:ext xmlns:c16="http://schemas.microsoft.com/office/drawing/2014/chart" uri="{C3380CC4-5D6E-409C-BE32-E72D297353CC}">
                <c16:uniqueId val="{00000005-C6A9-4A0A-9229-85C442BD0CF3}"/>
              </c:ext>
            </c:extLst>
          </c:dPt>
          <c:val>
            <c:numRef>
              <c:f>'5.4'!$B$15:$M$15</c:f>
              <c:numCache>
                <c:formatCode>#,##0.0</c:formatCode>
                <c:ptCount val="12"/>
                <c:pt idx="0">
                  <c:v>98.008571000000032</c:v>
                </c:pt>
                <c:pt idx="1">
                  <c:v>68.458877999999984</c:v>
                </c:pt>
                <c:pt idx="2">
                  <c:v>63.011163000000003</c:v>
                </c:pt>
                <c:pt idx="3">
                  <c:v>44.384729000000007</c:v>
                </c:pt>
                <c:pt idx="4">
                  <c:v>23.286592999999996</c:v>
                </c:pt>
                <c:pt idx="5">
                  <c:v>21.598074</c:v>
                </c:pt>
                <c:pt idx="6">
                  <c:v>6.5616940000000001</c:v>
                </c:pt>
                <c:pt idx="7">
                  <c:v>11.454621000000001</c:v>
                </c:pt>
                <c:pt idx="8">
                  <c:v>21.653371000000003</c:v>
                </c:pt>
                <c:pt idx="9">
                  <c:v>48.605956999999997</c:v>
                </c:pt>
                <c:pt idx="10">
                  <c:v>82.605693999999986</c:v>
                </c:pt>
                <c:pt idx="11">
                  <c:v>77.526407000000006</c:v>
                </c:pt>
              </c:numCache>
            </c:numRef>
          </c:val>
          <c:extLst>
            <c:ext xmlns:c16="http://schemas.microsoft.com/office/drawing/2014/chart" uri="{C3380CC4-5D6E-409C-BE32-E72D297353CC}">
              <c16:uniqueId val="{00000006-C6A9-4A0A-9229-85C442BD0CF3}"/>
            </c:ext>
          </c:extLst>
        </c:ser>
        <c:ser>
          <c:idx val="1"/>
          <c:order val="1"/>
          <c:tx>
            <c:strRef>
              <c:f>'5.4'!$A$16</c:f>
              <c:strCache>
                <c:ptCount val="1"/>
                <c:pt idx="0">
                  <c:v>Celulózové výluhy</c:v>
                </c:pt>
              </c:strCache>
            </c:strRef>
          </c:tx>
          <c:invertIfNegative val="0"/>
          <c:val>
            <c:numRef>
              <c:f>'5.4'!$B$16:$M$16</c:f>
              <c:numCache>
                <c:formatCode>#,##0.0</c:formatCode>
                <c:ptCount val="12"/>
                <c:pt idx="0">
                  <c:v>96.903320000000008</c:v>
                </c:pt>
                <c:pt idx="1">
                  <c:v>83.41789</c:v>
                </c:pt>
                <c:pt idx="2">
                  <c:v>87.574250000000006</c:v>
                </c:pt>
                <c:pt idx="3">
                  <c:v>77.139060000000001</c:v>
                </c:pt>
                <c:pt idx="4">
                  <c:v>77.179490000000001</c:v>
                </c:pt>
                <c:pt idx="5">
                  <c:v>69.909639999999996</c:v>
                </c:pt>
                <c:pt idx="6">
                  <c:v>66.302940000000007</c:v>
                </c:pt>
                <c:pt idx="7">
                  <c:v>74.627690000000001</c:v>
                </c:pt>
                <c:pt idx="8">
                  <c:v>67.406759999999991</c:v>
                </c:pt>
                <c:pt idx="9">
                  <c:v>48.826709999999999</c:v>
                </c:pt>
                <c:pt idx="10">
                  <c:v>84.55328999999999</c:v>
                </c:pt>
                <c:pt idx="11">
                  <c:v>90.561800000000005</c:v>
                </c:pt>
              </c:numCache>
            </c:numRef>
          </c:val>
          <c:extLst>
            <c:ext xmlns:c16="http://schemas.microsoft.com/office/drawing/2014/chart" uri="{C3380CC4-5D6E-409C-BE32-E72D297353CC}">
              <c16:uniqueId val="{00000007-C6A9-4A0A-9229-85C442BD0CF3}"/>
            </c:ext>
          </c:extLst>
        </c:ser>
        <c:ser>
          <c:idx val="2"/>
          <c:order val="2"/>
          <c:tx>
            <c:strRef>
              <c:f>'5.4'!$A$17</c:f>
              <c:strCache>
                <c:ptCount val="1"/>
                <c:pt idx="0">
                  <c:v>Kapalná biopaliva</c:v>
                </c:pt>
              </c:strCache>
            </c:strRef>
          </c:tx>
          <c:invertIfNegative val="0"/>
          <c:val>
            <c:numRef>
              <c:f>'5.4'!$B$17:$M$17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6A9-4A0A-9229-85C442BD0CF3}"/>
            </c:ext>
          </c:extLst>
        </c:ser>
        <c:ser>
          <c:idx val="3"/>
          <c:order val="3"/>
          <c:tx>
            <c:strRef>
              <c:f>'5.4'!$A$18</c:f>
              <c:strCache>
                <c:ptCount val="1"/>
                <c:pt idx="0">
                  <c:v>Ostatní biomasa</c:v>
                </c:pt>
              </c:strCache>
            </c:strRef>
          </c:tx>
          <c:invertIfNegative val="0"/>
          <c:val>
            <c:numRef>
              <c:f>'5.4'!$B$18:$M$18</c:f>
              <c:numCache>
                <c:formatCode>#,##0.0</c:formatCode>
                <c:ptCount val="12"/>
                <c:pt idx="0">
                  <c:v>0.55146000000000006</c:v>
                </c:pt>
                <c:pt idx="1">
                  <c:v>0.86016000000000004</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C6A9-4A0A-9229-85C442BD0CF3}"/>
            </c:ext>
          </c:extLst>
        </c:ser>
        <c:ser>
          <c:idx val="4"/>
          <c:order val="4"/>
          <c:tx>
            <c:strRef>
              <c:f>'5.4'!$A$19</c:f>
              <c:strCache>
                <c:ptCount val="1"/>
                <c:pt idx="0">
                  <c:v>Palivové dříví</c:v>
                </c:pt>
              </c:strCache>
            </c:strRef>
          </c:tx>
          <c:invertIfNegative val="0"/>
          <c:val>
            <c:numRef>
              <c:f>'5.4'!$B$19:$M$19</c:f>
              <c:numCache>
                <c:formatCode>#,##0.0</c:formatCode>
                <c:ptCount val="12"/>
                <c:pt idx="0">
                  <c:v>3.7999999999999999E-2</c:v>
                </c:pt>
                <c:pt idx="1">
                  <c:v>3.6999999999999998E-2</c:v>
                </c:pt>
                <c:pt idx="2">
                  <c:v>4.3999999999999997E-2</c:v>
                </c:pt>
                <c:pt idx="3">
                  <c:v>4.2000000000000003E-2</c:v>
                </c:pt>
                <c:pt idx="4">
                  <c:v>0</c:v>
                </c:pt>
                <c:pt idx="5">
                  <c:v>0</c:v>
                </c:pt>
                <c:pt idx="6">
                  <c:v>0</c:v>
                </c:pt>
                <c:pt idx="7">
                  <c:v>0</c:v>
                </c:pt>
                <c:pt idx="8">
                  <c:v>2.5000000000000001E-2</c:v>
                </c:pt>
                <c:pt idx="9">
                  <c:v>4.8000000000000001E-2</c:v>
                </c:pt>
                <c:pt idx="10">
                  <c:v>5.8999999999999997E-2</c:v>
                </c:pt>
                <c:pt idx="11">
                  <c:v>4.3999999999999997E-2</c:v>
                </c:pt>
              </c:numCache>
            </c:numRef>
          </c:val>
          <c:extLst>
            <c:ext xmlns:c16="http://schemas.microsoft.com/office/drawing/2014/chart" uri="{C3380CC4-5D6E-409C-BE32-E72D297353CC}">
              <c16:uniqueId val="{0000000A-C6A9-4A0A-9229-85C442BD0CF3}"/>
            </c:ext>
          </c:extLst>
        </c:ser>
        <c:ser>
          <c:idx val="5"/>
          <c:order val="5"/>
          <c:tx>
            <c:strRef>
              <c:f>'5.4'!$A$20</c:f>
              <c:strCache>
                <c:ptCount val="1"/>
                <c:pt idx="0">
                  <c:v>Piliny, kůra, štěpky, dřevní odpad</c:v>
                </c:pt>
              </c:strCache>
            </c:strRef>
          </c:tx>
          <c:spPr>
            <a:solidFill>
              <a:schemeClr val="accent6"/>
            </a:solidFill>
          </c:spPr>
          <c:invertIfNegative val="0"/>
          <c:val>
            <c:numRef>
              <c:f>'5.4'!$B$20:$M$20</c:f>
              <c:numCache>
                <c:formatCode>#,##0.0</c:formatCode>
                <c:ptCount val="12"/>
                <c:pt idx="0">
                  <c:v>961.68217899999979</c:v>
                </c:pt>
                <c:pt idx="1">
                  <c:v>798.62759000000028</c:v>
                </c:pt>
                <c:pt idx="2">
                  <c:v>791.68223499999976</c:v>
                </c:pt>
                <c:pt idx="3">
                  <c:v>598.98732000000007</c:v>
                </c:pt>
                <c:pt idx="4">
                  <c:v>345.59844200000003</c:v>
                </c:pt>
                <c:pt idx="5">
                  <c:v>244.83389199999993</c:v>
                </c:pt>
                <c:pt idx="6">
                  <c:v>259.46904499999999</c:v>
                </c:pt>
                <c:pt idx="7">
                  <c:v>238.50152200000008</c:v>
                </c:pt>
                <c:pt idx="8">
                  <c:v>327.49131299999999</c:v>
                </c:pt>
                <c:pt idx="9">
                  <c:v>683.81721300000027</c:v>
                </c:pt>
                <c:pt idx="10">
                  <c:v>953.03649599999983</c:v>
                </c:pt>
                <c:pt idx="11">
                  <c:v>1075.543066</c:v>
                </c:pt>
              </c:numCache>
            </c:numRef>
          </c:val>
          <c:extLst>
            <c:ext xmlns:c16="http://schemas.microsoft.com/office/drawing/2014/chart" uri="{C3380CC4-5D6E-409C-BE32-E72D297353CC}">
              <c16:uniqueId val="{0000000B-C6A9-4A0A-9229-85C442BD0CF3}"/>
            </c:ext>
          </c:extLst>
        </c:ser>
        <c:ser>
          <c:idx val="6"/>
          <c:order val="6"/>
          <c:tx>
            <c:strRef>
              <c:f>'5.4'!$A$21</c:f>
              <c:strCache>
                <c:ptCount val="1"/>
                <c:pt idx="0">
                  <c:v>Rostlinné materiály neaglomerované</c:v>
                </c:pt>
              </c:strCache>
            </c:strRef>
          </c:tx>
          <c:spPr>
            <a:solidFill>
              <a:srgbClr val="F0948F"/>
            </a:solidFill>
          </c:spPr>
          <c:invertIfNegative val="0"/>
          <c:val>
            <c:numRef>
              <c:f>'5.4'!$B$21:$M$21</c:f>
              <c:numCache>
                <c:formatCode>#,##0.0</c:formatCode>
                <c:ptCount val="12"/>
                <c:pt idx="0">
                  <c:v>63.316425000000002</c:v>
                </c:pt>
                <c:pt idx="1">
                  <c:v>35.581732000000002</c:v>
                </c:pt>
                <c:pt idx="2">
                  <c:v>29.891777999999999</c:v>
                </c:pt>
                <c:pt idx="3">
                  <c:v>17.606798000000001</c:v>
                </c:pt>
                <c:pt idx="4">
                  <c:v>13.232469000000002</c:v>
                </c:pt>
                <c:pt idx="5">
                  <c:v>8.6750139999999991</c:v>
                </c:pt>
                <c:pt idx="6">
                  <c:v>8.3614429999999995</c:v>
                </c:pt>
                <c:pt idx="7">
                  <c:v>8.9184390000000011</c:v>
                </c:pt>
                <c:pt idx="8">
                  <c:v>19.280169000000001</c:v>
                </c:pt>
                <c:pt idx="9">
                  <c:v>30.320961</c:v>
                </c:pt>
                <c:pt idx="10">
                  <c:v>49.193139000000002</c:v>
                </c:pt>
                <c:pt idx="11">
                  <c:v>51.431556000000008</c:v>
                </c:pt>
              </c:numCache>
            </c:numRef>
          </c:val>
          <c:extLst>
            <c:ext xmlns:c16="http://schemas.microsoft.com/office/drawing/2014/chart" uri="{C3380CC4-5D6E-409C-BE32-E72D297353CC}">
              <c16:uniqueId val="{0000000C-C6A9-4A0A-9229-85C442BD0CF3}"/>
            </c:ext>
          </c:extLst>
        </c:ser>
        <c:dLbls>
          <c:showLegendKey val="0"/>
          <c:showVal val="0"/>
          <c:showCatName val="0"/>
          <c:showSerName val="0"/>
          <c:showPercent val="0"/>
          <c:showBubbleSize val="0"/>
        </c:dLbls>
        <c:gapWidth val="50"/>
        <c:overlap val="100"/>
        <c:axId val="233328640"/>
        <c:axId val="233330176"/>
      </c:barChart>
      <c:catAx>
        <c:axId val="233328640"/>
        <c:scaling>
          <c:orientation val="minMax"/>
        </c:scaling>
        <c:delete val="0"/>
        <c:axPos val="b"/>
        <c:numFmt formatCode="General" sourceLinked="1"/>
        <c:majorTickMark val="none"/>
        <c:minorTickMark val="none"/>
        <c:tickLblPos val="nextTo"/>
        <c:txPr>
          <a:bodyPr/>
          <a:lstStyle/>
          <a:p>
            <a:pPr>
              <a:defRPr sz="900"/>
            </a:pPr>
            <a:endParaRPr lang="cs-CZ"/>
          </a:p>
        </c:txPr>
        <c:crossAx val="233330176"/>
        <c:crosses val="autoZero"/>
        <c:auto val="1"/>
        <c:lblAlgn val="ctr"/>
        <c:lblOffset val="100"/>
        <c:noMultiLvlLbl val="0"/>
      </c:catAx>
      <c:valAx>
        <c:axId val="233330176"/>
        <c:scaling>
          <c:orientation val="minMax"/>
          <c:max val="14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233328640"/>
        <c:crosses val="autoZero"/>
        <c:crossBetween val="between"/>
        <c:majorUnit val="2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bioplynu</a:t>
            </a:r>
            <a:r>
              <a:rPr lang="en-US" sz="1000">
                <a:solidFill>
                  <a:schemeClr val="tx2"/>
                </a:solidFill>
              </a:rPr>
              <a:t> na </a:t>
            </a:r>
            <a:r>
              <a:rPr lang="cs-CZ" sz="1000">
                <a:solidFill>
                  <a:schemeClr val="tx2"/>
                </a:solidFill>
              </a:rPr>
              <a:t>dodávkách tepla</a:t>
            </a:r>
          </a:p>
        </c:rich>
      </c:tx>
      <c:layout>
        <c:manualLayout>
          <c:xMode val="edge"/>
          <c:yMode val="edge"/>
          <c:x val="4.7782213039171476E-2"/>
          <c:y val="0"/>
        </c:manualLayout>
      </c:layout>
      <c:overlay val="0"/>
    </c:title>
    <c:autoTitleDeleted val="0"/>
    <c:plotArea>
      <c:layout>
        <c:manualLayout>
          <c:layoutTarget val="inner"/>
          <c:xMode val="edge"/>
          <c:yMode val="edge"/>
          <c:x val="0.4489444797987297"/>
          <c:y val="0.16345875810428023"/>
          <c:w val="0.38131119641241989"/>
          <c:h val="0.79069805029391405"/>
        </c:manualLayout>
      </c:layout>
      <c:doughnutChart>
        <c:varyColors val="1"/>
        <c:ser>
          <c:idx val="0"/>
          <c:order val="0"/>
          <c:dLbls>
            <c:dLbl>
              <c:idx val="0"/>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C87A-4AC0-B436-9882062371ED}"/>
                </c:ext>
              </c:extLst>
            </c:dLbl>
            <c:dLbl>
              <c:idx val="1"/>
              <c:layout>
                <c:manualLayout>
                  <c:x val="0.13123616937353927"/>
                  <c:y val="0.12104118019730301"/>
                </c:manualLayout>
              </c:layout>
              <c:numFmt formatCode="0%" sourceLinked="0"/>
              <c:spPr>
                <a:ln w="3175"/>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A-4385-9178-87F937D55918}"/>
                </c:ext>
              </c:extLst>
            </c:dLbl>
            <c:dLbl>
              <c:idx val="2"/>
              <c:spPr>
                <a:noFill/>
                <a:ln>
                  <a:noFill/>
                </a:ln>
                <a:effectLst/>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088D-48F6-83FC-D0F41AEA2FF1}"/>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'5.4'!$A$23:$A$25</c:f>
              <c:strCache>
                <c:ptCount val="3"/>
                <c:pt idx="0">
                  <c:v>Skládkový plyn</c:v>
                </c:pt>
                <c:pt idx="1">
                  <c:v>Kalový plyn (ČOV)</c:v>
                </c:pt>
                <c:pt idx="2">
                  <c:v>Ostatní bioplyn</c:v>
                </c:pt>
              </c:strCache>
            </c:strRef>
          </c:cat>
          <c:val>
            <c:numRef>
              <c:f>'5.4'!$N$23:$N$25</c:f>
              <c:numCache>
                <c:formatCode>#,##0.0</c:formatCode>
                <c:ptCount val="3"/>
                <c:pt idx="0">
                  <c:v>38.152700999999993</c:v>
                </c:pt>
                <c:pt idx="1">
                  <c:v>14.778289000000001</c:v>
                </c:pt>
                <c:pt idx="2">
                  <c:v>442.55592100000007</c:v>
                </c:pt>
              </c:numCache>
            </c:numRef>
          </c:val>
          <c:extLst>
            <c:ext xmlns:c16="http://schemas.microsoft.com/office/drawing/2014/chart" uri="{C3380CC4-5D6E-409C-BE32-E72D297353CC}">
              <c16:uniqueId val="{00000002-89CA-4385-9178-87F937D55918}"/>
            </c:ext>
          </c:extLst>
        </c:ser>
        <c:dLbls>
          <c:showLegendKey val="0"/>
          <c:showVal val="0"/>
          <c:showCatName val="0"/>
          <c:showSerName val="0"/>
          <c:showPercent val="0"/>
          <c:showBubbleSize val="0"/>
          <c:showLeaderLines val="1"/>
        </c:dLbls>
        <c:firstSliceAng val="7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a:t>
            </a:r>
            <a:r>
              <a:rPr lang="cs-CZ" sz="1000" baseline="0">
                <a:solidFill>
                  <a:schemeClr val="tx2"/>
                </a:solidFill>
              </a:rPr>
              <a:t>z bioplynu (TJ)</a:t>
            </a:r>
            <a:endParaRPr lang="cs-CZ" sz="1000">
              <a:solidFill>
                <a:schemeClr val="tx2"/>
              </a:solidFill>
            </a:endParaRPr>
          </a:p>
        </c:rich>
      </c:tx>
      <c:layout>
        <c:manualLayout>
          <c:xMode val="edge"/>
          <c:yMode val="edge"/>
          <c:x val="0"/>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'5.4'!$A$23</c:f>
              <c:strCache>
                <c:ptCount val="1"/>
                <c:pt idx="0">
                  <c:v>Skládkový plyn</c:v>
                </c:pt>
              </c:strCache>
            </c:strRef>
          </c:tx>
          <c:invertIfNegative val="0"/>
          <c:val>
            <c:numRef>
              <c:f>'5.4'!$B$23:$M$23</c:f>
              <c:numCache>
                <c:formatCode>#,##0.0</c:formatCode>
                <c:ptCount val="12"/>
                <c:pt idx="0">
                  <c:v>3.46</c:v>
                </c:pt>
                <c:pt idx="1">
                  <c:v>5.05</c:v>
                </c:pt>
                <c:pt idx="2">
                  <c:v>3.6320000000000001</c:v>
                </c:pt>
                <c:pt idx="3">
                  <c:v>3.472</c:v>
                </c:pt>
                <c:pt idx="4">
                  <c:v>2.57</c:v>
                </c:pt>
                <c:pt idx="5">
                  <c:v>2.0098780000000001</c:v>
                </c:pt>
                <c:pt idx="6">
                  <c:v>1.964105</c:v>
                </c:pt>
                <c:pt idx="7">
                  <c:v>2.4906190000000001</c:v>
                </c:pt>
                <c:pt idx="8">
                  <c:v>2.444099</c:v>
                </c:pt>
                <c:pt idx="9">
                  <c:v>3.6320000000000001</c:v>
                </c:pt>
                <c:pt idx="10">
                  <c:v>3.524</c:v>
                </c:pt>
                <c:pt idx="11">
                  <c:v>3.9039999999999999</c:v>
                </c:pt>
              </c:numCache>
            </c:numRef>
          </c:val>
          <c:extLst>
            <c:ext xmlns:c16="http://schemas.microsoft.com/office/drawing/2014/chart" uri="{C3380CC4-5D6E-409C-BE32-E72D297353CC}">
              <c16:uniqueId val="{00000000-2866-4525-B39C-E4AC50293D06}"/>
            </c:ext>
          </c:extLst>
        </c:ser>
        <c:ser>
          <c:idx val="1"/>
          <c:order val="1"/>
          <c:tx>
            <c:strRef>
              <c:f>'5.4'!$A$24</c:f>
              <c:strCache>
                <c:ptCount val="1"/>
                <c:pt idx="0">
                  <c:v>Kalový plyn (ČOV)</c:v>
                </c:pt>
              </c:strCache>
            </c:strRef>
          </c:tx>
          <c:invertIfNegative val="0"/>
          <c:val>
            <c:numRef>
              <c:f>'5.4'!$B$24:$M$24</c:f>
              <c:numCache>
                <c:formatCode>#,##0.0</c:formatCode>
                <c:ptCount val="12"/>
                <c:pt idx="0">
                  <c:v>0.84442399999999995</c:v>
                </c:pt>
                <c:pt idx="1">
                  <c:v>1.4708919999999999</c:v>
                </c:pt>
                <c:pt idx="2">
                  <c:v>1.574076</c:v>
                </c:pt>
                <c:pt idx="3">
                  <c:v>1.752921</c:v>
                </c:pt>
                <c:pt idx="4">
                  <c:v>1.3132409999999999</c:v>
                </c:pt>
                <c:pt idx="5">
                  <c:v>1.5104980000000001</c:v>
                </c:pt>
                <c:pt idx="6">
                  <c:v>1.2306889999999999</c:v>
                </c:pt>
                <c:pt idx="7">
                  <c:v>0.92045500000000002</c:v>
                </c:pt>
                <c:pt idx="8">
                  <c:v>1.0245390000000001</c:v>
                </c:pt>
                <c:pt idx="9">
                  <c:v>1.1953090000000002</c:v>
                </c:pt>
                <c:pt idx="10">
                  <c:v>1.0235909999999999</c:v>
                </c:pt>
                <c:pt idx="11">
                  <c:v>0.91765399999999997</c:v>
                </c:pt>
              </c:numCache>
            </c:numRef>
          </c:val>
          <c:extLst>
            <c:ext xmlns:c16="http://schemas.microsoft.com/office/drawing/2014/chart" uri="{C3380CC4-5D6E-409C-BE32-E72D297353CC}">
              <c16:uniqueId val="{00000001-2866-4525-B39C-E4AC50293D06}"/>
            </c:ext>
          </c:extLst>
        </c:ser>
        <c:ser>
          <c:idx val="2"/>
          <c:order val="2"/>
          <c:tx>
            <c:strRef>
              <c:f>'5.4'!$A$25</c:f>
              <c:strCache>
                <c:ptCount val="1"/>
                <c:pt idx="0">
                  <c:v>Ostatní bioplyn</c:v>
                </c:pt>
              </c:strCache>
            </c:strRef>
          </c:tx>
          <c:invertIfNegative val="0"/>
          <c:val>
            <c:numRef>
              <c:f>'5.4'!$B$25:$M$25</c:f>
              <c:numCache>
                <c:formatCode>#,##0.0</c:formatCode>
                <c:ptCount val="12"/>
                <c:pt idx="0">
                  <c:v>55.021015999999996</c:v>
                </c:pt>
                <c:pt idx="1">
                  <c:v>45.693416000000006</c:v>
                </c:pt>
                <c:pt idx="2">
                  <c:v>43.832010000000018</c:v>
                </c:pt>
                <c:pt idx="3">
                  <c:v>36.330558000000003</c:v>
                </c:pt>
                <c:pt idx="4">
                  <c:v>29.268256000000012</c:v>
                </c:pt>
                <c:pt idx="5">
                  <c:v>23.885017000000005</c:v>
                </c:pt>
                <c:pt idx="6">
                  <c:v>21.636954999999997</c:v>
                </c:pt>
                <c:pt idx="7">
                  <c:v>20.235430000000001</c:v>
                </c:pt>
                <c:pt idx="8">
                  <c:v>25.892252000000006</c:v>
                </c:pt>
                <c:pt idx="9">
                  <c:v>38.372672000000001</c:v>
                </c:pt>
                <c:pt idx="10">
                  <c:v>48.425518000000004</c:v>
                </c:pt>
                <c:pt idx="11">
                  <c:v>53.962821000000019</c:v>
                </c:pt>
              </c:numCache>
            </c:numRef>
          </c:val>
          <c:extLst>
            <c:ext xmlns:c16="http://schemas.microsoft.com/office/drawing/2014/chart" uri="{C3380CC4-5D6E-409C-BE32-E72D297353CC}">
              <c16:uniqueId val="{00000002-2866-4525-B39C-E4AC50293D06}"/>
            </c:ext>
          </c:extLst>
        </c:ser>
        <c:dLbls>
          <c:showLegendKey val="0"/>
          <c:showVal val="0"/>
          <c:showCatName val="0"/>
          <c:showSerName val="0"/>
          <c:showPercent val="0"/>
          <c:showBubbleSize val="0"/>
        </c:dLbls>
        <c:gapWidth val="50"/>
        <c:overlap val="100"/>
        <c:axId val="235041152"/>
        <c:axId val="235042688"/>
      </c:barChart>
      <c:catAx>
        <c:axId val="235041152"/>
        <c:scaling>
          <c:orientation val="minMax"/>
        </c:scaling>
        <c:delete val="0"/>
        <c:axPos val="b"/>
        <c:numFmt formatCode="General" sourceLinked="1"/>
        <c:majorTickMark val="none"/>
        <c:minorTickMark val="none"/>
        <c:tickLblPos val="nextTo"/>
        <c:txPr>
          <a:bodyPr/>
          <a:lstStyle/>
          <a:p>
            <a:pPr>
              <a:defRPr sz="900"/>
            </a:pPr>
            <a:endParaRPr lang="cs-CZ"/>
          </a:p>
        </c:txPr>
        <c:crossAx val="235042688"/>
        <c:crosses val="autoZero"/>
        <c:auto val="1"/>
        <c:lblAlgn val="ctr"/>
        <c:lblOffset val="100"/>
        <c:noMultiLvlLbl val="0"/>
      </c:catAx>
      <c:valAx>
        <c:axId val="235042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411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'5.4'!$P$15</c:f>
              <c:strCache>
                <c:ptCount val="1"/>
              </c:strCache>
            </c:strRef>
          </c:tx>
          <c:invertIfNegative val="0"/>
          <c:cat>
            <c:numRef>
              <c:f>'5.4'!$Q$14</c:f>
              <c:numCache>
                <c:formatCode>General</c:formatCode>
                <c:ptCount val="1"/>
              </c:numCache>
            </c:numRef>
          </c:cat>
          <c:val>
            <c:numRef>
              <c:f>'5.4'!$Q$15</c:f>
              <c:numCache>
                <c:formatCode>General</c:formatCode>
                <c:ptCount val="1"/>
              </c:numCache>
            </c:numRef>
          </c:val>
          <c:extLst>
            <c:ext xmlns:c16="http://schemas.microsoft.com/office/drawing/2014/chart" uri="{C3380CC4-5D6E-409C-BE32-E72D297353CC}">
              <c16:uniqueId val="{00000000-4BAB-4D3B-9176-13160CFDC7FE}"/>
            </c:ext>
          </c:extLst>
        </c:ser>
        <c:ser>
          <c:idx val="1"/>
          <c:order val="1"/>
          <c:tx>
            <c:strRef>
              <c:f>'5.4'!$P$16</c:f>
              <c:strCache>
                <c:ptCount val="1"/>
              </c:strCache>
            </c:strRef>
          </c:tx>
          <c:invertIfNegative val="0"/>
          <c:cat>
            <c:numRef>
              <c:f>'5.4'!$Q$14</c:f>
              <c:numCache>
                <c:formatCode>General</c:formatCode>
                <c:ptCount val="1"/>
              </c:numCache>
            </c:numRef>
          </c:cat>
          <c:val>
            <c:numRef>
              <c:f>'5.4'!$Q$16</c:f>
              <c:numCache>
                <c:formatCode>General</c:formatCode>
                <c:ptCount val="1"/>
              </c:numCache>
            </c:numRef>
          </c:val>
          <c:extLst>
            <c:ext xmlns:c16="http://schemas.microsoft.com/office/drawing/2014/chart" uri="{C3380CC4-5D6E-409C-BE32-E72D297353CC}">
              <c16:uniqueId val="{00000001-4BAB-4D3B-9176-13160CFDC7FE}"/>
            </c:ext>
          </c:extLst>
        </c:ser>
        <c:ser>
          <c:idx val="2"/>
          <c:order val="2"/>
          <c:tx>
            <c:strRef>
              <c:f>'5.4'!$P$17</c:f>
              <c:strCache>
                <c:ptCount val="1"/>
              </c:strCache>
            </c:strRef>
          </c:tx>
          <c:invertIfNegative val="0"/>
          <c:cat>
            <c:numRef>
              <c:f>'5.4'!$Q$14</c:f>
              <c:numCache>
                <c:formatCode>General</c:formatCode>
                <c:ptCount val="1"/>
              </c:numCache>
            </c:numRef>
          </c:cat>
          <c:val>
            <c:numRef>
              <c:f>'5.4'!$Q$17</c:f>
              <c:numCache>
                <c:formatCode>General</c:formatCode>
                <c:ptCount val="1"/>
              </c:numCache>
            </c:numRef>
          </c:val>
          <c:extLst>
            <c:ext xmlns:c16="http://schemas.microsoft.com/office/drawing/2014/chart" uri="{C3380CC4-5D6E-409C-BE32-E72D297353CC}">
              <c16:uniqueId val="{00000002-4BAB-4D3B-9176-13160CFDC7FE}"/>
            </c:ext>
          </c:extLst>
        </c:ser>
        <c:ser>
          <c:idx val="3"/>
          <c:order val="3"/>
          <c:tx>
            <c:strRef>
              <c:f>'5.4'!$P$18</c:f>
              <c:strCache>
                <c:ptCount val="1"/>
              </c:strCache>
            </c:strRef>
          </c:tx>
          <c:invertIfNegative val="0"/>
          <c:cat>
            <c:numRef>
              <c:f>'5.4'!$Q$14</c:f>
              <c:numCache>
                <c:formatCode>General</c:formatCode>
                <c:ptCount val="1"/>
              </c:numCache>
            </c:numRef>
          </c:cat>
          <c:val>
            <c:numRef>
              <c:f>'5.4'!$Q$18</c:f>
              <c:numCache>
                <c:formatCode>General</c:formatCode>
                <c:ptCount val="1"/>
              </c:numCache>
            </c:numRef>
          </c:val>
          <c:extLst>
            <c:ext xmlns:c16="http://schemas.microsoft.com/office/drawing/2014/chart" uri="{C3380CC4-5D6E-409C-BE32-E72D297353CC}">
              <c16:uniqueId val="{00000003-4BAB-4D3B-9176-13160CFDC7FE}"/>
            </c:ext>
          </c:extLst>
        </c:ser>
        <c:ser>
          <c:idx val="4"/>
          <c:order val="4"/>
          <c:tx>
            <c:strRef>
              <c:f>'5.4'!$P$19</c:f>
              <c:strCache>
                <c:ptCount val="1"/>
              </c:strCache>
            </c:strRef>
          </c:tx>
          <c:invertIfNegative val="0"/>
          <c:cat>
            <c:numRef>
              <c:f>'5.4'!$Q$14</c:f>
              <c:numCache>
                <c:formatCode>General</c:formatCode>
                <c:ptCount val="1"/>
              </c:numCache>
            </c:numRef>
          </c:cat>
          <c:val>
            <c:numRef>
              <c:f>'5.4'!$Q$19</c:f>
              <c:numCache>
                <c:formatCode>General</c:formatCode>
                <c:ptCount val="1"/>
              </c:numCache>
            </c:numRef>
          </c:val>
          <c:extLst>
            <c:ext xmlns:c16="http://schemas.microsoft.com/office/drawing/2014/chart" uri="{C3380CC4-5D6E-409C-BE32-E72D297353CC}">
              <c16:uniqueId val="{00000004-4BAB-4D3B-9176-13160CFDC7FE}"/>
            </c:ext>
          </c:extLst>
        </c:ser>
        <c:ser>
          <c:idx val="5"/>
          <c:order val="5"/>
          <c:tx>
            <c:strRef>
              <c:f>'5.4'!$P$20</c:f>
              <c:strCache>
                <c:ptCount val="1"/>
              </c:strCache>
            </c:strRef>
          </c:tx>
          <c:spPr>
            <a:solidFill>
              <a:schemeClr val="accent6"/>
            </a:solidFill>
          </c:spPr>
          <c:invertIfNegative val="0"/>
          <c:cat>
            <c:numRef>
              <c:f>'5.4'!$Q$14</c:f>
              <c:numCache>
                <c:formatCode>General</c:formatCode>
                <c:ptCount val="1"/>
              </c:numCache>
            </c:numRef>
          </c:cat>
          <c:val>
            <c:numRef>
              <c:f>'5.4'!$Q$20</c:f>
              <c:numCache>
                <c:formatCode>General</c:formatCode>
                <c:ptCount val="1"/>
              </c:numCache>
            </c:numRef>
          </c:val>
          <c:extLst>
            <c:ext xmlns:c16="http://schemas.microsoft.com/office/drawing/2014/chart" uri="{C3380CC4-5D6E-409C-BE32-E72D297353CC}">
              <c16:uniqueId val="{00000005-4BAB-4D3B-9176-13160CFDC7FE}"/>
            </c:ext>
          </c:extLst>
        </c:ser>
        <c:ser>
          <c:idx val="6"/>
          <c:order val="6"/>
          <c:tx>
            <c:strRef>
              <c:f>'5.4'!$P$21</c:f>
              <c:strCache>
                <c:ptCount val="1"/>
              </c:strCache>
            </c:strRef>
          </c:tx>
          <c:spPr>
            <a:solidFill>
              <a:srgbClr val="F0948F"/>
            </a:solidFill>
          </c:spPr>
          <c:invertIfNegative val="0"/>
          <c:cat>
            <c:numRef>
              <c:f>'5.4'!$Q$14</c:f>
              <c:numCache>
                <c:formatCode>General</c:formatCode>
                <c:ptCount val="1"/>
              </c:numCache>
            </c:numRef>
          </c:cat>
          <c:val>
            <c:numRef>
              <c:f>'5.4'!$Q$21</c:f>
              <c:numCache>
                <c:formatCode>General</c:formatCode>
                <c:ptCount val="1"/>
              </c:numCache>
            </c:numRef>
          </c:val>
          <c:extLst>
            <c:ext xmlns:c16="http://schemas.microsoft.com/office/drawing/2014/chart" uri="{C3380CC4-5D6E-409C-BE32-E72D297353CC}">
              <c16:uniqueId val="{00000006-4BAB-4D3B-9176-13160CFDC7FE}"/>
            </c:ext>
          </c:extLst>
        </c:ser>
        <c:dLbls>
          <c:showLegendKey val="0"/>
          <c:showVal val="0"/>
          <c:showCatName val="0"/>
          <c:showSerName val="0"/>
          <c:showPercent val="0"/>
          <c:showBubbleSize val="0"/>
        </c:dLbls>
        <c:gapWidth val="150"/>
        <c:axId val="235095168"/>
        <c:axId val="235096704"/>
      </c:barChart>
      <c:catAx>
        <c:axId val="235095168"/>
        <c:scaling>
          <c:orientation val="minMax"/>
        </c:scaling>
        <c:delete val="1"/>
        <c:axPos val="b"/>
        <c:numFmt formatCode="General" sourceLinked="1"/>
        <c:majorTickMark val="out"/>
        <c:minorTickMark val="none"/>
        <c:tickLblPos val="nextTo"/>
        <c:crossAx val="235096704"/>
        <c:crosses val="autoZero"/>
        <c:auto val="1"/>
        <c:lblAlgn val="ctr"/>
        <c:lblOffset val="100"/>
        <c:noMultiLvlLbl val="0"/>
      </c:catAx>
      <c:valAx>
        <c:axId val="235096704"/>
        <c:scaling>
          <c:orientation val="minMax"/>
        </c:scaling>
        <c:delete val="1"/>
        <c:axPos val="l"/>
        <c:numFmt formatCode="General" sourceLinked="1"/>
        <c:majorTickMark val="out"/>
        <c:minorTickMark val="none"/>
        <c:tickLblPos val="nextTo"/>
        <c:crossAx val="235095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'5.4'!$P$23</c:f>
              <c:strCache>
                <c:ptCount val="1"/>
              </c:strCache>
            </c:strRef>
          </c:tx>
          <c:invertIfNegative val="0"/>
          <c:cat>
            <c:numRef>
              <c:f>'5.4'!$Q$22</c:f>
              <c:numCache>
                <c:formatCode>General</c:formatCode>
                <c:ptCount val="1"/>
              </c:numCache>
            </c:numRef>
          </c:cat>
          <c:val>
            <c:numRef>
              <c:f>'5.4'!$Q$23</c:f>
              <c:numCache>
                <c:formatCode>General</c:formatCode>
                <c:ptCount val="1"/>
              </c:numCache>
            </c:numRef>
          </c:val>
          <c:extLst>
            <c:ext xmlns:c16="http://schemas.microsoft.com/office/drawing/2014/chart" uri="{C3380CC4-5D6E-409C-BE32-E72D297353CC}">
              <c16:uniqueId val="{00000000-BDDA-418B-8F7D-C9525CDB7C14}"/>
            </c:ext>
          </c:extLst>
        </c:ser>
        <c:ser>
          <c:idx val="1"/>
          <c:order val="1"/>
          <c:tx>
            <c:strRef>
              <c:f>'5.4'!$P$24</c:f>
              <c:strCache>
                <c:ptCount val="1"/>
              </c:strCache>
            </c:strRef>
          </c:tx>
          <c:invertIfNegative val="0"/>
          <c:cat>
            <c:numRef>
              <c:f>'5.4'!$Q$22</c:f>
              <c:numCache>
                <c:formatCode>General</c:formatCode>
                <c:ptCount val="1"/>
              </c:numCache>
            </c:numRef>
          </c:cat>
          <c:val>
            <c:numRef>
              <c:f>'5.4'!$Q$24</c:f>
              <c:numCache>
                <c:formatCode>General</c:formatCode>
                <c:ptCount val="1"/>
              </c:numCache>
            </c:numRef>
          </c:val>
          <c:extLst>
            <c:ext xmlns:c16="http://schemas.microsoft.com/office/drawing/2014/chart" uri="{C3380CC4-5D6E-409C-BE32-E72D297353CC}">
              <c16:uniqueId val="{00000001-BDDA-418B-8F7D-C9525CDB7C14}"/>
            </c:ext>
          </c:extLst>
        </c:ser>
        <c:ser>
          <c:idx val="2"/>
          <c:order val="2"/>
          <c:tx>
            <c:strRef>
              <c:f>'5.4'!$P$25</c:f>
              <c:strCache>
                <c:ptCount val="1"/>
              </c:strCache>
            </c:strRef>
          </c:tx>
          <c:invertIfNegative val="0"/>
          <c:cat>
            <c:numRef>
              <c:f>'5.4'!$Q$22</c:f>
              <c:numCache>
                <c:formatCode>General</c:formatCode>
                <c:ptCount val="1"/>
              </c:numCache>
            </c:numRef>
          </c:cat>
          <c:val>
            <c:numRef>
              <c:f>'5.4'!$Q$25</c:f>
              <c:numCache>
                <c:formatCode>General</c:formatCode>
                <c:ptCount val="1"/>
              </c:numCache>
            </c:numRef>
          </c:val>
          <c:extLst>
            <c:ext xmlns:c16="http://schemas.microsoft.com/office/drawing/2014/chart" uri="{C3380CC4-5D6E-409C-BE32-E72D297353CC}">
              <c16:uniqueId val="{00000002-BDDA-418B-8F7D-C9525CDB7C14}"/>
            </c:ext>
          </c:extLst>
        </c:ser>
        <c:dLbls>
          <c:showLegendKey val="0"/>
          <c:showVal val="0"/>
          <c:showCatName val="0"/>
          <c:showSerName val="0"/>
          <c:showPercent val="0"/>
          <c:showBubbleSize val="0"/>
        </c:dLbls>
        <c:gapWidth val="150"/>
        <c:axId val="235209856"/>
        <c:axId val="235211392"/>
      </c:barChart>
      <c:catAx>
        <c:axId val="235209856"/>
        <c:scaling>
          <c:orientation val="minMax"/>
        </c:scaling>
        <c:delete val="1"/>
        <c:axPos val="b"/>
        <c:numFmt formatCode="General" sourceLinked="1"/>
        <c:majorTickMark val="out"/>
        <c:minorTickMark val="none"/>
        <c:tickLblPos val="nextTo"/>
        <c:crossAx val="235211392"/>
        <c:crosses val="autoZero"/>
        <c:auto val="1"/>
        <c:lblAlgn val="ctr"/>
        <c:lblOffset val="100"/>
        <c:noMultiLvlLbl val="0"/>
      </c:catAx>
      <c:valAx>
        <c:axId val="235211392"/>
        <c:scaling>
          <c:orientation val="minMax"/>
        </c:scaling>
        <c:delete val="1"/>
        <c:axPos val="l"/>
        <c:numFmt formatCode="General" sourceLinked="1"/>
        <c:majorTickMark val="out"/>
        <c:minorTickMark val="none"/>
        <c:tickLblPos val="nextTo"/>
        <c:crossAx val="235209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'5.4'!$P$6</c:f>
              <c:strCache>
                <c:ptCount val="1"/>
              </c:strCache>
            </c:strRef>
          </c:tx>
          <c:spPr>
            <a:solidFill>
              <a:schemeClr val="tx2"/>
            </a:solidFill>
          </c:spPr>
          <c:invertIfNegative val="0"/>
          <c:cat>
            <c:numRef>
              <c:f>'5.4'!$Q$5</c:f>
              <c:numCache>
                <c:formatCode>General</c:formatCode>
                <c:ptCount val="1"/>
              </c:numCache>
            </c:numRef>
          </c:cat>
          <c:val>
            <c:numRef>
              <c:f>'5.4'!$Q$6</c:f>
              <c:numCache>
                <c:formatCode>General</c:formatCode>
                <c:ptCount val="1"/>
              </c:numCache>
            </c:numRef>
          </c:val>
          <c:extLst>
            <c:ext xmlns:c16="http://schemas.microsoft.com/office/drawing/2014/chart" uri="{C3380CC4-5D6E-409C-BE32-E72D297353CC}">
              <c16:uniqueId val="{00000000-FE9F-4E23-BE1A-AFA49BA024E5}"/>
            </c:ext>
          </c:extLst>
        </c:ser>
        <c:ser>
          <c:idx val="1"/>
          <c:order val="1"/>
          <c:tx>
            <c:strRef>
              <c:f>'5.4'!$P$7</c:f>
              <c:strCache>
                <c:ptCount val="1"/>
              </c:strCache>
            </c:strRef>
          </c:tx>
          <c:spPr>
            <a:solidFill>
              <a:schemeClr val="accent2"/>
            </a:solidFill>
          </c:spPr>
          <c:invertIfNegative val="0"/>
          <c:cat>
            <c:numRef>
              <c:f>'5.4'!$Q$5</c:f>
              <c:numCache>
                <c:formatCode>General</c:formatCode>
                <c:ptCount val="1"/>
              </c:numCache>
            </c:numRef>
          </c:cat>
          <c:val>
            <c:numRef>
              <c:f>'5.4'!$Q$7</c:f>
              <c:numCache>
                <c:formatCode>General</c:formatCode>
                <c:ptCount val="1"/>
              </c:numCache>
            </c:numRef>
          </c:val>
          <c:extLst>
            <c:ext xmlns:c16="http://schemas.microsoft.com/office/drawing/2014/chart" uri="{C3380CC4-5D6E-409C-BE32-E72D297353CC}">
              <c16:uniqueId val="{00000001-FE9F-4E23-BE1A-AFA49BA024E5}"/>
            </c:ext>
          </c:extLst>
        </c:ser>
        <c:ser>
          <c:idx val="2"/>
          <c:order val="2"/>
          <c:tx>
            <c:strRef>
              <c:f>'5.4'!$P$8</c:f>
              <c:strCache>
                <c:ptCount val="1"/>
              </c:strCache>
            </c:strRef>
          </c:tx>
          <c:spPr>
            <a:solidFill>
              <a:schemeClr val="accent3"/>
            </a:solidFill>
          </c:spPr>
          <c:invertIfNegative val="0"/>
          <c:cat>
            <c:numRef>
              <c:f>'5.4'!$Q$5</c:f>
              <c:numCache>
                <c:formatCode>General</c:formatCode>
                <c:ptCount val="1"/>
              </c:numCache>
            </c:numRef>
          </c:cat>
          <c:val>
            <c:numRef>
              <c:f>'5.4'!$Q$8</c:f>
              <c:numCache>
                <c:formatCode>General</c:formatCode>
                <c:ptCount val="1"/>
              </c:numCache>
            </c:numRef>
          </c:val>
          <c:extLst>
            <c:ext xmlns:c16="http://schemas.microsoft.com/office/drawing/2014/chart" uri="{C3380CC4-5D6E-409C-BE32-E72D297353CC}">
              <c16:uniqueId val="{00000002-FE9F-4E23-BE1A-AFA49BA024E5}"/>
            </c:ext>
          </c:extLst>
        </c:ser>
        <c:ser>
          <c:idx val="3"/>
          <c:order val="3"/>
          <c:tx>
            <c:strRef>
              <c:f>'5.4'!$P$9</c:f>
              <c:strCache>
                <c:ptCount val="1"/>
              </c:strCache>
            </c:strRef>
          </c:tx>
          <c:spPr>
            <a:solidFill>
              <a:schemeClr val="accent4"/>
            </a:solidFill>
          </c:spPr>
          <c:invertIfNegative val="0"/>
          <c:cat>
            <c:numRef>
              <c:f>'5.4'!$Q$5</c:f>
              <c:numCache>
                <c:formatCode>General</c:formatCode>
                <c:ptCount val="1"/>
              </c:numCache>
            </c:numRef>
          </c:cat>
          <c:val>
            <c:numRef>
              <c:f>'5.4'!$Q$9</c:f>
              <c:numCache>
                <c:formatCode>General</c:formatCode>
                <c:ptCount val="1"/>
              </c:numCache>
            </c:numRef>
          </c:val>
          <c:extLst>
            <c:ext xmlns:c16="http://schemas.microsoft.com/office/drawing/2014/chart" uri="{C3380CC4-5D6E-409C-BE32-E72D297353CC}">
              <c16:uniqueId val="{00000003-FE9F-4E23-BE1A-AFA49BA024E5}"/>
            </c:ext>
          </c:extLst>
        </c:ser>
        <c:ser>
          <c:idx val="4"/>
          <c:order val="4"/>
          <c:tx>
            <c:strRef>
              <c:f>'5.4'!$P$10</c:f>
              <c:strCache>
                <c:ptCount val="1"/>
              </c:strCache>
            </c:strRef>
          </c:tx>
          <c:spPr>
            <a:solidFill>
              <a:schemeClr val="accent5"/>
            </a:solidFill>
          </c:spPr>
          <c:invertIfNegative val="0"/>
          <c:cat>
            <c:numRef>
              <c:f>'5.4'!$Q$5</c:f>
              <c:numCache>
                <c:formatCode>General</c:formatCode>
                <c:ptCount val="1"/>
              </c:numCache>
            </c:numRef>
          </c:cat>
          <c:val>
            <c:numRef>
              <c:f>'5.4'!$Q$10</c:f>
              <c:numCache>
                <c:formatCode>General</c:formatCode>
                <c:ptCount val="1"/>
              </c:numCache>
            </c:numRef>
          </c:val>
          <c:extLst>
            <c:ext xmlns:c16="http://schemas.microsoft.com/office/drawing/2014/chart" uri="{C3380CC4-5D6E-409C-BE32-E72D297353CC}">
              <c16:uniqueId val="{00000004-FE9F-4E23-BE1A-AFA49BA024E5}"/>
            </c:ext>
          </c:extLst>
        </c:ser>
        <c:ser>
          <c:idx val="5"/>
          <c:order val="5"/>
          <c:tx>
            <c:strRef>
              <c:f>'5.4'!$P$11</c:f>
              <c:strCache>
                <c:ptCount val="1"/>
              </c:strCache>
            </c:strRef>
          </c:tx>
          <c:spPr>
            <a:solidFill>
              <a:schemeClr val="accent6"/>
            </a:solidFill>
          </c:spPr>
          <c:invertIfNegative val="0"/>
          <c:cat>
            <c:numRef>
              <c:f>'5.4'!$Q$5</c:f>
              <c:numCache>
                <c:formatCode>General</c:formatCode>
                <c:ptCount val="1"/>
              </c:numCache>
            </c:numRef>
          </c:cat>
          <c:val>
            <c:numRef>
              <c:f>'5.4'!$Q$11</c:f>
              <c:numCache>
                <c:formatCode>General</c:formatCode>
                <c:ptCount val="1"/>
              </c:numCache>
            </c:numRef>
          </c:val>
          <c:extLst>
            <c:ext xmlns:c16="http://schemas.microsoft.com/office/drawing/2014/chart" uri="{C3380CC4-5D6E-409C-BE32-E72D297353CC}">
              <c16:uniqueId val="{00000005-FE9F-4E23-BE1A-AFA49BA024E5}"/>
            </c:ext>
          </c:extLst>
        </c:ser>
        <c:ser>
          <c:idx val="6"/>
          <c:order val="6"/>
          <c:tx>
            <c:strRef>
              <c:f>'5.4'!$P$12</c:f>
              <c:strCache>
                <c:ptCount val="1"/>
              </c:strCache>
            </c:strRef>
          </c:tx>
          <c:spPr>
            <a:solidFill>
              <a:srgbClr val="F0948F"/>
            </a:solidFill>
          </c:spPr>
          <c:invertIfNegative val="0"/>
          <c:cat>
            <c:numRef>
              <c:f>'5.4'!$Q$5</c:f>
              <c:numCache>
                <c:formatCode>General</c:formatCode>
                <c:ptCount val="1"/>
              </c:numCache>
            </c:numRef>
          </c:cat>
          <c:val>
            <c:numRef>
              <c:f>'5.4'!$Q$12</c:f>
              <c:numCache>
                <c:formatCode>General</c:formatCode>
                <c:ptCount val="1"/>
              </c:numCache>
            </c:numRef>
          </c:val>
          <c:extLst>
            <c:ext xmlns:c16="http://schemas.microsoft.com/office/drawing/2014/chart" uri="{C3380CC4-5D6E-409C-BE32-E72D297353CC}">
              <c16:uniqueId val="{00000006-FE9F-4E23-BE1A-AFA49BA024E5}"/>
            </c:ext>
          </c:extLst>
        </c:ser>
        <c:ser>
          <c:idx val="7"/>
          <c:order val="7"/>
          <c:tx>
            <c:strRef>
              <c:f>'5.4'!$P$13</c:f>
              <c:strCache>
                <c:ptCount val="1"/>
              </c:strCache>
            </c:strRef>
          </c:tx>
          <c:spPr>
            <a:solidFill>
              <a:srgbClr val="F7C9C7"/>
            </a:solidFill>
          </c:spPr>
          <c:invertIfNegative val="0"/>
          <c:cat>
            <c:numRef>
              <c:f>'5.4'!$Q$5</c:f>
              <c:numCache>
                <c:formatCode>General</c:formatCode>
                <c:ptCount val="1"/>
              </c:numCache>
            </c:numRef>
          </c:cat>
          <c:val>
            <c:numRef>
              <c:f>'5.4'!$Q$13</c:f>
              <c:numCache>
                <c:formatCode>General</c:formatCode>
                <c:ptCount val="1"/>
              </c:numCache>
            </c:numRef>
          </c:val>
          <c:extLst>
            <c:ext xmlns:c16="http://schemas.microsoft.com/office/drawing/2014/chart" uri="{C3380CC4-5D6E-409C-BE32-E72D297353CC}">
              <c16:uniqueId val="{00000007-FE9F-4E23-BE1A-AFA49BA024E5}"/>
            </c:ext>
          </c:extLst>
        </c:ser>
        <c:dLbls>
          <c:showLegendKey val="0"/>
          <c:showVal val="0"/>
          <c:showCatName val="0"/>
          <c:showSerName val="0"/>
          <c:showPercent val="0"/>
          <c:showBubbleSize val="0"/>
        </c:dLbls>
        <c:gapWidth val="150"/>
        <c:axId val="235256832"/>
        <c:axId val="235279104"/>
      </c:barChart>
      <c:catAx>
        <c:axId val="235256832"/>
        <c:scaling>
          <c:orientation val="minMax"/>
        </c:scaling>
        <c:delete val="1"/>
        <c:axPos val="b"/>
        <c:numFmt formatCode="General" sourceLinked="1"/>
        <c:majorTickMark val="out"/>
        <c:minorTickMark val="none"/>
        <c:tickLblPos val="nextTo"/>
        <c:crossAx val="235279104"/>
        <c:crosses val="autoZero"/>
        <c:auto val="1"/>
        <c:lblAlgn val="ctr"/>
        <c:lblOffset val="100"/>
        <c:noMultiLvlLbl val="0"/>
      </c:catAx>
      <c:valAx>
        <c:axId val="235279104"/>
        <c:scaling>
          <c:orientation val="minMax"/>
        </c:scaling>
        <c:delete val="1"/>
        <c:axPos val="l"/>
        <c:numFmt formatCode="General" sourceLinked="1"/>
        <c:majorTickMark val="out"/>
        <c:minorTickMark val="none"/>
        <c:tickLblPos val="nextTo"/>
        <c:crossAx val="235256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a:t>
            </a:r>
            <a:r>
              <a:rPr lang="cs-CZ" sz="1000">
                <a:solidFill>
                  <a:schemeClr val="tx2"/>
                </a:solidFill>
              </a:rPr>
              <a:t>krajů ČR na </a:t>
            </a:r>
            <a:r>
              <a:rPr lang="en-US" sz="1000">
                <a:solidFill>
                  <a:schemeClr val="tx2"/>
                </a:solidFill>
              </a:rPr>
              <a:t>instalované</a:t>
            </a:r>
            <a:r>
              <a:rPr lang="cs-CZ" sz="1000">
                <a:solidFill>
                  <a:schemeClr val="tx2"/>
                </a:solidFill>
              </a:rPr>
              <a:t>m</a:t>
            </a:r>
            <a:r>
              <a:rPr lang="en-US" sz="1000">
                <a:solidFill>
                  <a:schemeClr val="tx2"/>
                </a:solidFill>
              </a:rPr>
              <a:t> výkonu </a:t>
            </a:r>
            <a:endParaRPr lang="cs-CZ" sz="1000">
              <a:solidFill>
                <a:schemeClr val="tx2"/>
              </a:solidFill>
            </a:endParaRPr>
          </a:p>
          <a:p>
            <a:pPr algn="l">
              <a:defRPr sz="1000"/>
            </a:pPr>
            <a:r>
              <a:rPr lang="en-US" sz="1000">
                <a:solidFill>
                  <a:schemeClr val="tx2"/>
                </a:solidFill>
              </a:rPr>
              <a:t>v</a:t>
            </a:r>
            <a:r>
              <a:rPr lang="cs-CZ" sz="1000">
                <a:solidFill>
                  <a:schemeClr val="tx2"/>
                </a:solidFill>
              </a:rPr>
              <a:t>ýroben tepla</a:t>
            </a:r>
            <a:endParaRPr lang="en-US" sz="1000">
              <a:solidFill>
                <a:schemeClr val="tx2"/>
              </a:solidFill>
            </a:endParaRPr>
          </a:p>
        </c:rich>
      </c:tx>
      <c:layout>
        <c:manualLayout>
          <c:xMode val="edge"/>
          <c:yMode val="edge"/>
          <c:x val="1.5281609763550259E-2"/>
          <c:y val="1.4397734000730657E-2"/>
        </c:manualLayout>
      </c:layout>
      <c:overlay val="0"/>
      <c:spPr>
        <a:solidFill>
          <a:sysClr val="window" lastClr="FFFFFF"/>
        </a:solidFill>
      </c:spPr>
    </c:title>
    <c:autoTitleDeleted val="0"/>
    <c:plotArea>
      <c:layout>
        <c:manualLayout>
          <c:layoutTarget val="inner"/>
          <c:xMode val="edge"/>
          <c:yMode val="edge"/>
          <c:x val="0.18515824300260497"/>
          <c:y val="0.2100765432287712"/>
          <c:w val="0.69816496918077742"/>
          <c:h val="0.7706168890521387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A-3674-42EF-8DF5-AEED34660903}"/>
              </c:ext>
            </c:extLst>
          </c:dPt>
          <c:dPt>
            <c:idx val="1"/>
            <c:bubble3D val="0"/>
            <c:spPr>
              <a:solidFill>
                <a:schemeClr val="accent2"/>
              </a:solidFill>
            </c:spPr>
            <c:extLst>
              <c:ext xmlns:c16="http://schemas.microsoft.com/office/drawing/2014/chart" uri="{C3380CC4-5D6E-409C-BE32-E72D297353CC}">
                <c16:uniqueId val="{00000009-3674-42EF-8DF5-AEED34660903}"/>
              </c:ext>
            </c:extLst>
          </c:dPt>
          <c:dPt>
            <c:idx val="2"/>
            <c:bubble3D val="0"/>
            <c:spPr>
              <a:solidFill>
                <a:schemeClr val="accent3"/>
              </a:solidFill>
            </c:spPr>
            <c:extLst>
              <c:ext xmlns:c16="http://schemas.microsoft.com/office/drawing/2014/chart" uri="{C3380CC4-5D6E-409C-BE32-E72D297353CC}">
                <c16:uniqueId val="{00000008-3674-42EF-8DF5-AEED34660903}"/>
              </c:ext>
            </c:extLst>
          </c:dPt>
          <c:dPt>
            <c:idx val="3"/>
            <c:bubble3D val="0"/>
            <c:spPr>
              <a:solidFill>
                <a:schemeClr val="accent4"/>
              </a:solidFill>
            </c:spPr>
            <c:extLst>
              <c:ext xmlns:c16="http://schemas.microsoft.com/office/drawing/2014/chart" uri="{C3380CC4-5D6E-409C-BE32-E72D297353CC}">
                <c16:uniqueId val="{00000007-3674-42EF-8DF5-AEED34660903}"/>
              </c:ext>
            </c:extLst>
          </c:dPt>
          <c:dPt>
            <c:idx val="4"/>
            <c:bubble3D val="0"/>
            <c:spPr>
              <a:solidFill>
                <a:schemeClr val="accent5"/>
              </a:solidFill>
            </c:spPr>
            <c:extLst>
              <c:ext xmlns:c16="http://schemas.microsoft.com/office/drawing/2014/chart" uri="{C3380CC4-5D6E-409C-BE32-E72D297353CC}">
                <c16:uniqueId val="{00000002-C1F1-4538-A25D-E7701F891F20}"/>
              </c:ext>
            </c:extLst>
          </c:dPt>
          <c:dPt>
            <c:idx val="5"/>
            <c:bubble3D val="0"/>
            <c:spPr>
              <a:solidFill>
                <a:schemeClr val="accent6"/>
              </a:solidFill>
            </c:spPr>
            <c:extLst>
              <c:ext xmlns:c16="http://schemas.microsoft.com/office/drawing/2014/chart" uri="{C3380CC4-5D6E-409C-BE32-E72D297353CC}">
                <c16:uniqueId val="{00000000-C1F1-4538-A25D-E7701F891F20}"/>
              </c:ext>
            </c:extLst>
          </c:dPt>
          <c:dPt>
            <c:idx val="6"/>
            <c:bubble3D val="0"/>
            <c:spPr>
              <a:solidFill>
                <a:srgbClr val="F0948F"/>
              </a:solidFill>
            </c:spPr>
            <c:extLst>
              <c:ext xmlns:c16="http://schemas.microsoft.com/office/drawing/2014/chart" uri="{C3380CC4-5D6E-409C-BE32-E72D297353CC}">
                <c16:uniqueId val="{00000003-C1F1-4538-A25D-E7701F891F20}"/>
              </c:ext>
            </c:extLst>
          </c:dPt>
          <c:dPt>
            <c:idx val="7"/>
            <c:bubble3D val="0"/>
            <c:spPr>
              <a:solidFill>
                <a:srgbClr val="F7C9C7"/>
              </a:solidFill>
            </c:spPr>
            <c:extLst>
              <c:ext xmlns:c16="http://schemas.microsoft.com/office/drawing/2014/chart" uri="{C3380CC4-5D6E-409C-BE32-E72D297353CC}">
                <c16:uniqueId val="{00000001-C1F1-4538-A25D-E7701F891F20}"/>
              </c:ext>
            </c:extLst>
          </c:dPt>
          <c:dPt>
            <c:idx val="8"/>
            <c:bubble3D val="0"/>
            <c:spPr>
              <a:solidFill>
                <a:schemeClr val="tx1"/>
              </a:solidFill>
            </c:spPr>
            <c:extLst>
              <c:ext xmlns:c16="http://schemas.microsoft.com/office/drawing/2014/chart" uri="{C3380CC4-5D6E-409C-BE32-E72D297353CC}">
                <c16:uniqueId val="{00000004-C1F1-4538-A25D-E7701F891F20}"/>
              </c:ext>
            </c:extLst>
          </c:dPt>
          <c:dPt>
            <c:idx val="9"/>
            <c:bubble3D val="0"/>
            <c:spPr>
              <a:solidFill>
                <a:srgbClr val="646363"/>
              </a:solidFill>
            </c:spPr>
            <c:extLst>
              <c:ext xmlns:c16="http://schemas.microsoft.com/office/drawing/2014/chart" uri="{C3380CC4-5D6E-409C-BE32-E72D297353CC}">
                <c16:uniqueId val="{00000006-3674-42EF-8DF5-AEED34660903}"/>
              </c:ext>
            </c:extLst>
          </c:dPt>
          <c:dPt>
            <c:idx val="10"/>
            <c:bubble3D val="0"/>
            <c:spPr>
              <a:solidFill>
                <a:srgbClr val="9D9D9C"/>
              </a:solidFill>
            </c:spPr>
            <c:extLst>
              <c:ext xmlns:c16="http://schemas.microsoft.com/office/drawing/2014/chart" uri="{C3380CC4-5D6E-409C-BE32-E72D297353CC}">
                <c16:uniqueId val="{00000005-C1F1-4538-A25D-E7701F891F20}"/>
              </c:ext>
            </c:extLst>
          </c:dPt>
          <c:dPt>
            <c:idx val="11"/>
            <c:bubble3D val="0"/>
            <c:spPr>
              <a:solidFill>
                <a:srgbClr val="D0D0D0"/>
              </a:solidFill>
            </c:spPr>
            <c:extLst>
              <c:ext xmlns:c16="http://schemas.microsoft.com/office/drawing/2014/chart" uri="{C3380CC4-5D6E-409C-BE32-E72D297353CC}">
                <c16:uniqueId val="{00000005-3674-42EF-8DF5-AEED34660903}"/>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4-3674-42EF-8DF5-AEED34660903}"/>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3-3674-42EF-8DF5-AEED34660903}"/>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1F1-4538-A25D-E7701F891F20}"/>
                </c:ext>
              </c:extLst>
            </c:dLbl>
            <c:dLbl>
              <c:idx val="11"/>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3674-42EF-8DF5-AEED34660903}"/>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3674-42EF-8DF5-AEED34660903}"/>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674-42EF-8DF5-AEED3466090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1567.4436000000007</c:v>
                </c:pt>
                <c:pt idx="1">
                  <c:v>2171.5680000000034</c:v>
                </c:pt>
                <c:pt idx="2">
                  <c:v>1547.985259999999</c:v>
                </c:pt>
                <c:pt idx="3">
                  <c:v>2812.386</c:v>
                </c:pt>
                <c:pt idx="4">
                  <c:v>625.74760000000026</c:v>
                </c:pt>
                <c:pt idx="5">
                  <c:v>980.7370999999996</c:v>
                </c:pt>
                <c:pt idx="6">
                  <c:v>455.56140000000005</c:v>
                </c:pt>
                <c:pt idx="7">
                  <c:v>5968.9677999999967</c:v>
                </c:pt>
                <c:pt idx="8">
                  <c:v>1246.70145</c:v>
                </c:pt>
                <c:pt idx="9">
                  <c:v>3494.7832999999991</c:v>
                </c:pt>
                <c:pt idx="10">
                  <c:v>1038.6728000000005</c:v>
                </c:pt>
                <c:pt idx="11">
                  <c:v>4561.3752000000013</c:v>
                </c:pt>
                <c:pt idx="12">
                  <c:v>9903.6548000000003</c:v>
                </c:pt>
                <c:pt idx="13">
                  <c:v>1272.7769999999991</c:v>
                </c:pt>
              </c:numCache>
            </c:numRef>
          </c:val>
          <c:extLst>
            <c:ext xmlns:c16="http://schemas.microsoft.com/office/drawing/2014/chart" uri="{C3380CC4-5D6E-409C-BE32-E72D297353CC}">
              <c16:uniqueId val="{00000006-C1F1-4538-A25D-E7701F891F20}"/>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Instalovaný výkon v krajích ČR</a:t>
            </a:r>
            <a:r>
              <a:rPr lang="cs-CZ" sz="1000">
                <a:solidFill>
                  <a:schemeClr val="tx2"/>
                </a:solidFill>
              </a:rPr>
              <a:t> </a:t>
            </a:r>
            <a:r>
              <a:rPr lang="en-US" sz="1000">
                <a:solidFill>
                  <a:schemeClr val="tx2"/>
                </a:solidFill>
              </a:rPr>
              <a:t>(</a:t>
            </a:r>
            <a:r>
              <a:rPr lang="cs-CZ" sz="1000">
                <a:solidFill>
                  <a:schemeClr val="tx2"/>
                </a:solidFill>
              </a:rPr>
              <a:t>M</a:t>
            </a:r>
            <a:r>
              <a:rPr lang="en-US" sz="1000">
                <a:solidFill>
                  <a:schemeClr val="tx2"/>
                </a:solidFill>
              </a:rPr>
              <a:t>W</a:t>
            </a:r>
            <a:r>
              <a:rPr lang="cs-CZ" sz="1000" baseline="-25000">
                <a:solidFill>
                  <a:schemeClr val="tx2"/>
                </a:solidFill>
              </a:rPr>
              <a:t>t</a:t>
            </a:r>
            <a:r>
              <a:rPr lang="en-US" sz="1000">
                <a:solidFill>
                  <a:schemeClr val="tx2"/>
                </a:solidFill>
              </a:rPr>
              <a:t>)</a:t>
            </a:r>
          </a:p>
        </c:rich>
      </c:tx>
      <c:layout>
        <c:manualLayout>
          <c:xMode val="edge"/>
          <c:yMode val="edge"/>
          <c:x val="1.6921397006453595E-3"/>
          <c:y val="1.8969105371895627E-3"/>
        </c:manualLayout>
      </c:layout>
      <c:overlay val="0"/>
    </c:title>
    <c:autoTitleDeleted val="0"/>
    <c:plotArea>
      <c:layout>
        <c:manualLayout>
          <c:layoutTarget val="inner"/>
          <c:xMode val="edge"/>
          <c:yMode val="edge"/>
          <c:x val="8.092474673493838E-2"/>
          <c:y val="0.14708329244079391"/>
          <c:w val="0.90821391888190195"/>
          <c:h val="0.48846027909877604"/>
        </c:manualLayout>
      </c:layout>
      <c:barChart>
        <c:barDir val="col"/>
        <c:grouping val="clustered"/>
        <c:varyColors val="0"/>
        <c:ser>
          <c:idx val="0"/>
          <c:order val="0"/>
          <c:tx>
            <c:strRef>
              <c:f>'6'!$A$23</c:f>
              <c:strCache>
                <c:ptCount val="1"/>
                <c:pt idx="0">
                  <c:v>PHA</c:v>
                </c:pt>
              </c:strCache>
            </c:strRef>
          </c:tx>
          <c:spPr>
            <a:solidFill>
              <a:schemeClr val="accent1"/>
            </a:solidFill>
          </c:spPr>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1567.4436000000007</c:v>
                </c:pt>
              </c:numCache>
            </c:numRef>
          </c:val>
          <c:extLst>
            <c:ext xmlns:c16="http://schemas.microsoft.com/office/drawing/2014/chart" uri="{C3380CC4-5D6E-409C-BE32-E72D297353CC}">
              <c16:uniqueId val="{00000000-D35A-48F7-8E09-CF5ED967ED24}"/>
            </c:ext>
          </c:extLst>
        </c:ser>
        <c:ser>
          <c:idx val="1"/>
          <c:order val="1"/>
          <c:tx>
            <c:strRef>
              <c:f>'6'!$A$24</c:f>
              <c:strCache>
                <c:ptCount val="1"/>
                <c:pt idx="0">
                  <c:v>JHČ</c:v>
                </c:pt>
              </c:strCache>
            </c:strRef>
          </c:tx>
          <c:spPr>
            <a:solidFill>
              <a:schemeClr val="accent2"/>
            </a:solidFill>
          </c:spPr>
          <c:invertIfNegative val="0"/>
          <c:val>
            <c:numRef>
              <c:f>('6'!$B$22,'6'!$B$24)</c:f>
              <c:numCache>
                <c:formatCode>General</c:formatCode>
                <c:ptCount val="2"/>
                <c:pt idx="1">
                  <c:v>2171.5680000000034</c:v>
                </c:pt>
              </c:numCache>
            </c:numRef>
          </c:val>
          <c:extLst>
            <c:ext xmlns:c16="http://schemas.microsoft.com/office/drawing/2014/chart" uri="{C3380CC4-5D6E-409C-BE32-E72D297353CC}">
              <c16:uniqueId val="{00000001-D35A-48F7-8E09-CF5ED967ED24}"/>
            </c:ext>
          </c:extLst>
        </c:ser>
        <c:ser>
          <c:idx val="2"/>
          <c:order val="2"/>
          <c:tx>
            <c:strRef>
              <c:f>'6'!$A$25</c:f>
              <c:strCache>
                <c:ptCount val="1"/>
                <c:pt idx="0">
                  <c:v>JHM</c:v>
                </c:pt>
              </c:strCache>
            </c:strRef>
          </c:tx>
          <c:spPr>
            <a:solidFill>
              <a:schemeClr val="accent3"/>
            </a:solidFill>
          </c:spPr>
          <c:invertIfNegative val="0"/>
          <c:val>
            <c:numRef>
              <c:f>('6'!$B$22,'6'!$B$22,'6'!$B$25)</c:f>
              <c:numCache>
                <c:formatCode>General</c:formatCode>
                <c:ptCount val="3"/>
                <c:pt idx="2">
                  <c:v>1547.985259999999</c:v>
                </c:pt>
              </c:numCache>
            </c:numRef>
          </c:val>
          <c:extLst>
            <c:ext xmlns:c16="http://schemas.microsoft.com/office/drawing/2014/chart" uri="{C3380CC4-5D6E-409C-BE32-E72D297353CC}">
              <c16:uniqueId val="{00000002-D35A-48F7-8E09-CF5ED967ED24}"/>
            </c:ext>
          </c:extLst>
        </c:ser>
        <c:ser>
          <c:idx val="3"/>
          <c:order val="3"/>
          <c:tx>
            <c:strRef>
              <c:f>'6'!$A$26</c:f>
              <c:strCache>
                <c:ptCount val="1"/>
                <c:pt idx="0">
                  <c:v>KVK</c:v>
                </c:pt>
              </c:strCache>
            </c:strRef>
          </c:tx>
          <c:spPr>
            <a:solidFill>
              <a:schemeClr val="accent4"/>
            </a:solidFill>
          </c:spPr>
          <c:invertIfNegative val="0"/>
          <c:val>
            <c:numRef>
              <c:f>('6'!$B$22,'6'!$B$22,'6'!$B$22,'6'!$B$26)</c:f>
              <c:numCache>
                <c:formatCode>General</c:formatCode>
                <c:ptCount val="4"/>
                <c:pt idx="3">
                  <c:v>2812.386</c:v>
                </c:pt>
              </c:numCache>
            </c:numRef>
          </c:val>
          <c:extLst>
            <c:ext xmlns:c16="http://schemas.microsoft.com/office/drawing/2014/chart" uri="{C3380CC4-5D6E-409C-BE32-E72D297353CC}">
              <c16:uniqueId val="{00000003-D35A-48F7-8E09-CF5ED967ED24}"/>
            </c:ext>
          </c:extLst>
        </c:ser>
        <c:ser>
          <c:idx val="4"/>
          <c:order val="4"/>
          <c:tx>
            <c:strRef>
              <c:f>'6'!$A$27</c:f>
              <c:strCache>
                <c:ptCount val="1"/>
                <c:pt idx="0">
                  <c:v>VYS</c:v>
                </c:pt>
              </c:strCache>
            </c:strRef>
          </c:tx>
          <c:spPr>
            <a:solidFill>
              <a:schemeClr val="accent5"/>
            </a:solidFill>
          </c:spPr>
          <c:invertIfNegative val="0"/>
          <c:val>
            <c:numRef>
              <c:f>('6'!$B$22,'6'!$B$22,'6'!$B$22,'6'!$B$22,'6'!$B$27)</c:f>
              <c:numCache>
                <c:formatCode>General</c:formatCode>
                <c:ptCount val="5"/>
                <c:pt idx="4">
                  <c:v>625.74760000000026</c:v>
                </c:pt>
              </c:numCache>
            </c:numRef>
          </c:val>
          <c:extLst>
            <c:ext xmlns:c16="http://schemas.microsoft.com/office/drawing/2014/chart" uri="{C3380CC4-5D6E-409C-BE32-E72D297353CC}">
              <c16:uniqueId val="{00000004-D35A-48F7-8E09-CF5ED967ED24}"/>
            </c:ext>
          </c:extLst>
        </c:ser>
        <c:ser>
          <c:idx val="5"/>
          <c:order val="5"/>
          <c:tx>
            <c:strRef>
              <c:f>'6'!$A$28</c:f>
              <c:strCache>
                <c:ptCount val="1"/>
                <c:pt idx="0">
                  <c:v>HKK</c:v>
                </c:pt>
              </c:strCache>
            </c:strRef>
          </c:tx>
          <c:spPr>
            <a:solidFill>
              <a:schemeClr val="accent6"/>
            </a:solidFill>
          </c:spPr>
          <c:invertIfNegative val="0"/>
          <c:val>
            <c:numRef>
              <c:f>('6'!$B$22,'6'!$B$22,'6'!$B$22,'6'!$B$22,'6'!$B$22,'6'!$B$28)</c:f>
              <c:numCache>
                <c:formatCode>General</c:formatCode>
                <c:ptCount val="6"/>
                <c:pt idx="5">
                  <c:v>980.7370999999996</c:v>
                </c:pt>
              </c:numCache>
            </c:numRef>
          </c:val>
          <c:extLst>
            <c:ext xmlns:c16="http://schemas.microsoft.com/office/drawing/2014/chart" uri="{C3380CC4-5D6E-409C-BE32-E72D297353CC}">
              <c16:uniqueId val="{00000005-D35A-48F7-8E09-CF5ED967ED24}"/>
            </c:ext>
          </c:extLst>
        </c:ser>
        <c:ser>
          <c:idx val="6"/>
          <c:order val="6"/>
          <c:tx>
            <c:strRef>
              <c:f>'6'!$A$29</c:f>
              <c:strCache>
                <c:ptCount val="1"/>
                <c:pt idx="0">
                  <c:v>LBK</c:v>
                </c:pt>
              </c:strCache>
            </c:strRef>
          </c:tx>
          <c:spPr>
            <a:solidFill>
              <a:srgbClr val="F0948F"/>
            </a:solidFill>
          </c:spPr>
          <c:invertIfNegative val="0"/>
          <c:val>
            <c:numRef>
              <c:f>('6'!$B$22,'6'!$B$22,'6'!$B$22,'6'!$B$22,'6'!$B$22,'6'!$B$22,'6'!$B$29)</c:f>
              <c:numCache>
                <c:formatCode>General</c:formatCode>
                <c:ptCount val="7"/>
                <c:pt idx="6">
                  <c:v>455.56140000000005</c:v>
                </c:pt>
              </c:numCache>
            </c:numRef>
          </c:val>
          <c:extLst>
            <c:ext xmlns:c16="http://schemas.microsoft.com/office/drawing/2014/chart" uri="{C3380CC4-5D6E-409C-BE32-E72D297353CC}">
              <c16:uniqueId val="{00000006-D35A-48F7-8E09-CF5ED967ED24}"/>
            </c:ext>
          </c:extLst>
        </c:ser>
        <c:ser>
          <c:idx val="7"/>
          <c:order val="7"/>
          <c:tx>
            <c:strRef>
              <c:f>'6'!$A$30</c:f>
              <c:strCache>
                <c:ptCount val="1"/>
                <c:pt idx="0">
                  <c:v>MSK</c:v>
                </c:pt>
              </c:strCache>
            </c:strRef>
          </c:tx>
          <c:spPr>
            <a:solidFill>
              <a:srgbClr val="F7C9C7"/>
            </a:solidFill>
          </c:spPr>
          <c:invertIfNegative val="0"/>
          <c:val>
            <c:numRef>
              <c:f>('6'!$B$22,'6'!$B$22,'6'!$B$22,'6'!$B$22,'6'!$B$22,'6'!$B$22,'6'!$B$22,'6'!$B$30)</c:f>
              <c:numCache>
                <c:formatCode>General</c:formatCode>
                <c:ptCount val="8"/>
                <c:pt idx="7">
                  <c:v>5968.9677999999967</c:v>
                </c:pt>
              </c:numCache>
            </c:numRef>
          </c:val>
          <c:extLst>
            <c:ext xmlns:c16="http://schemas.microsoft.com/office/drawing/2014/chart" uri="{C3380CC4-5D6E-409C-BE32-E72D297353CC}">
              <c16:uniqueId val="{00000007-D35A-48F7-8E09-CF5ED967ED24}"/>
            </c:ext>
          </c:extLst>
        </c:ser>
        <c:ser>
          <c:idx val="8"/>
          <c:order val="8"/>
          <c:tx>
            <c:strRef>
              <c:f>'6'!$A$31</c:f>
              <c:strCache>
                <c:ptCount val="1"/>
                <c:pt idx="0">
                  <c:v>OLK</c:v>
                </c:pt>
              </c:strCache>
            </c:strRef>
          </c:tx>
          <c:spPr>
            <a:solidFill>
              <a:schemeClr val="tx1"/>
            </a:solidFill>
          </c:spPr>
          <c:invertIfNegative val="0"/>
          <c:val>
            <c:numRef>
              <c:f>('6'!$B$22,'6'!$B$22,'6'!$B$22,'6'!$B$22,'6'!$B$22,'6'!$B$22,'6'!$B$22,'6'!$B$22,'6'!$B$31)</c:f>
              <c:numCache>
                <c:formatCode>General</c:formatCode>
                <c:ptCount val="9"/>
                <c:pt idx="8">
                  <c:v>1246.70145</c:v>
                </c:pt>
              </c:numCache>
            </c:numRef>
          </c:val>
          <c:extLst>
            <c:ext xmlns:c16="http://schemas.microsoft.com/office/drawing/2014/chart" uri="{C3380CC4-5D6E-409C-BE32-E72D297353CC}">
              <c16:uniqueId val="{00000008-D35A-48F7-8E09-CF5ED967ED24}"/>
            </c:ext>
          </c:extLst>
        </c:ser>
        <c:ser>
          <c:idx val="9"/>
          <c:order val="9"/>
          <c:tx>
            <c:strRef>
              <c:f>'6'!$A$32</c:f>
              <c:strCache>
                <c:ptCount val="1"/>
                <c:pt idx="0">
                  <c:v>PAK</c:v>
                </c:pt>
              </c:strCache>
            </c:strRef>
          </c:tx>
          <c:spPr>
            <a:solidFill>
              <a:srgbClr val="646363"/>
            </a:solidFill>
          </c:spPr>
          <c:invertIfNegative val="0"/>
          <c:val>
            <c:numRef>
              <c:f>('6'!$B$22,'6'!$B$22,'6'!$B$22,'6'!$B$22,'6'!$B$22,'6'!$B$22,'6'!$B$22,'6'!$B$22,'6'!$B$22,'6'!$B$32)</c:f>
              <c:numCache>
                <c:formatCode>General</c:formatCode>
                <c:ptCount val="10"/>
                <c:pt idx="9">
                  <c:v>3494.7832999999991</c:v>
                </c:pt>
              </c:numCache>
            </c:numRef>
          </c:val>
          <c:extLst>
            <c:ext xmlns:c16="http://schemas.microsoft.com/office/drawing/2014/chart" uri="{C3380CC4-5D6E-409C-BE32-E72D297353CC}">
              <c16:uniqueId val="{00000009-D35A-48F7-8E09-CF5ED967ED24}"/>
            </c:ext>
          </c:extLst>
        </c:ser>
        <c:ser>
          <c:idx val="10"/>
          <c:order val="10"/>
          <c:tx>
            <c:strRef>
              <c:f>'6'!$A$33</c:f>
              <c:strCache>
                <c:ptCount val="1"/>
                <c:pt idx="0">
                  <c:v>PLK</c:v>
                </c:pt>
              </c:strCache>
            </c:strRef>
          </c:tx>
          <c:spPr>
            <a:solidFill>
              <a:srgbClr val="9D9D9C"/>
            </a:solidFill>
          </c:spPr>
          <c:invertIfNegative val="0"/>
          <c:val>
            <c:numRef>
              <c:f>('6'!$B$22,'6'!$B$22,'6'!$B$22,'6'!$B$22,'6'!$B$22,'6'!$B$22,'6'!$B$22,'6'!$B$22,'6'!$B$22,'6'!$B$22,'6'!$B$33)</c:f>
              <c:numCache>
                <c:formatCode>General</c:formatCode>
                <c:ptCount val="11"/>
                <c:pt idx="10">
                  <c:v>1038.6728000000005</c:v>
                </c:pt>
              </c:numCache>
            </c:numRef>
          </c:val>
          <c:extLst>
            <c:ext xmlns:c16="http://schemas.microsoft.com/office/drawing/2014/chart" uri="{C3380CC4-5D6E-409C-BE32-E72D297353CC}">
              <c16:uniqueId val="{0000000A-D35A-48F7-8E09-CF5ED967ED24}"/>
            </c:ext>
          </c:extLst>
        </c:ser>
        <c:ser>
          <c:idx val="11"/>
          <c:order val="11"/>
          <c:tx>
            <c:strRef>
              <c:f>'6'!$A$34</c:f>
              <c:strCache>
                <c:ptCount val="1"/>
                <c:pt idx="0">
                  <c:v>STČ</c:v>
                </c:pt>
              </c:strCache>
            </c:strRef>
          </c:tx>
          <c:spPr>
            <a:solidFill>
              <a:srgbClr val="D0D0D0"/>
            </a:solidFill>
          </c:spPr>
          <c:invertIfNegative val="0"/>
          <c:val>
            <c:numRef>
              <c:f>('6'!$B$22,'6'!$B$22,'6'!$B$22,'6'!$B$22,'6'!$B$22,'6'!$B$22,'6'!$B$22,'6'!$B$22,'6'!$B$22,'6'!$B$22,'6'!$B$22,'6'!$B$34)</c:f>
              <c:numCache>
                <c:formatCode>General</c:formatCode>
                <c:ptCount val="12"/>
                <c:pt idx="11">
                  <c:v>4561.3752000000013</c:v>
                </c:pt>
              </c:numCache>
            </c:numRef>
          </c:val>
          <c:extLst>
            <c:ext xmlns:c16="http://schemas.microsoft.com/office/drawing/2014/chart" uri="{C3380CC4-5D6E-409C-BE32-E72D297353CC}">
              <c16:uniqueId val="{0000000B-D35A-48F7-8E09-CF5ED967ED24}"/>
            </c:ext>
          </c:extLst>
        </c:ser>
        <c:ser>
          <c:idx val="12"/>
          <c:order val="12"/>
          <c:tx>
            <c:strRef>
              <c:f>'6'!$A$35</c:f>
              <c:strCache>
                <c:ptCount val="1"/>
                <c:pt idx="0">
                  <c:v>ULK</c:v>
                </c:pt>
              </c:strCache>
            </c:strRef>
          </c:tx>
          <c:spPr>
            <a:pattFill prst="ltUpDiag">
              <a:fgClr>
                <a:schemeClr val="accent1"/>
              </a:fgClr>
              <a:bgClr>
                <a:schemeClr val="bg1"/>
              </a:bgClr>
            </a:pattFill>
          </c:spPr>
          <c:invertIfNegative val="0"/>
          <c:val>
            <c:numRef>
              <c:f>('6'!$B$22,'6'!$B$22,'6'!$B$22,'6'!$B$22,'6'!$B$22,'6'!$B$22,'6'!$B$22,'6'!$B$22,'6'!$B$22,'6'!$B$22,'6'!$B$22,'6'!$B$22,'6'!$B$35)</c:f>
              <c:numCache>
                <c:formatCode>General</c:formatCode>
                <c:ptCount val="13"/>
                <c:pt idx="12">
                  <c:v>9903.6548000000003</c:v>
                </c:pt>
              </c:numCache>
            </c:numRef>
          </c:val>
          <c:extLst>
            <c:ext xmlns:c16="http://schemas.microsoft.com/office/drawing/2014/chart" uri="{C3380CC4-5D6E-409C-BE32-E72D297353CC}">
              <c16:uniqueId val="{0000000C-D35A-48F7-8E09-CF5ED967ED24}"/>
            </c:ext>
          </c:extLst>
        </c:ser>
        <c:ser>
          <c:idx val="13"/>
          <c:order val="13"/>
          <c:tx>
            <c:strRef>
              <c:f>'6'!$A$36</c:f>
              <c:strCache>
                <c:ptCount val="1"/>
                <c:pt idx="0">
                  <c:v>ZLK</c:v>
                </c:pt>
              </c:strCache>
            </c:strRef>
          </c:tx>
          <c:spPr>
            <a:pattFill prst="ltUpDiag">
              <a:fgClr>
                <a:schemeClr val="accent5"/>
              </a:fgClr>
              <a:bgClr>
                <a:schemeClr val="bg1"/>
              </a:bgClr>
            </a:pattFill>
          </c:spPr>
          <c:invertIfNegative val="0"/>
          <c:val>
            <c:numRef>
              <c:f>('6'!$B$22,'6'!$B$22,'6'!$B$22,'6'!$B$22,'6'!$B$22,'6'!$B$22,'6'!$B$22,'6'!$B$22,'6'!$B$22,'6'!$B$22,'6'!$B$22,'6'!$B$22,'6'!$B$22,'6'!$B$36)</c:f>
              <c:numCache>
                <c:formatCode>General</c:formatCode>
                <c:ptCount val="14"/>
                <c:pt idx="13">
                  <c:v>1272.7769999999991</c:v>
                </c:pt>
              </c:numCache>
            </c:numRef>
          </c:val>
          <c:extLst>
            <c:ext xmlns:c16="http://schemas.microsoft.com/office/drawing/2014/chart" uri="{C3380CC4-5D6E-409C-BE32-E72D297353CC}">
              <c16:uniqueId val="{0000000D-D35A-48F7-8E09-CF5ED967ED24}"/>
            </c:ext>
          </c:extLst>
        </c:ser>
        <c:dLbls>
          <c:showLegendKey val="0"/>
          <c:showVal val="0"/>
          <c:showCatName val="0"/>
          <c:showSerName val="0"/>
          <c:showPercent val="0"/>
          <c:showBubbleSize val="0"/>
        </c:dLbls>
        <c:gapWidth val="50"/>
        <c:overlap val="100"/>
        <c:axId val="235305216"/>
        <c:axId val="235307008"/>
      </c:barChart>
      <c:catAx>
        <c:axId val="235305216"/>
        <c:scaling>
          <c:orientation val="minMax"/>
        </c:scaling>
        <c:delete val="0"/>
        <c:axPos val="b"/>
        <c:numFmt formatCode="General" sourceLinked="1"/>
        <c:majorTickMark val="none"/>
        <c:minorTickMark val="none"/>
        <c:tickLblPos val="nextTo"/>
        <c:txPr>
          <a:bodyPr/>
          <a:lstStyle/>
          <a:p>
            <a:pPr>
              <a:defRPr sz="900"/>
            </a:pPr>
            <a:endParaRPr lang="cs-CZ"/>
          </a:p>
        </c:txPr>
        <c:crossAx val="235307008"/>
        <c:crosses val="autoZero"/>
        <c:auto val="1"/>
        <c:lblAlgn val="ctr"/>
        <c:lblOffset val="100"/>
        <c:noMultiLvlLbl val="0"/>
      </c:catAx>
      <c:valAx>
        <c:axId val="235307008"/>
        <c:scaling>
          <c:orientation val="minMax"/>
          <c:max val="10000"/>
        </c:scaling>
        <c:delete val="0"/>
        <c:axPos val="l"/>
        <c:majorGridlines/>
        <c:numFmt formatCode="#,##0" sourceLinked="0"/>
        <c:majorTickMark val="out"/>
        <c:minorTickMark val="none"/>
        <c:tickLblPos val="nextTo"/>
        <c:spPr>
          <a:ln>
            <a:noFill/>
          </a:ln>
        </c:spPr>
        <c:txPr>
          <a:bodyPr/>
          <a:lstStyle/>
          <a:p>
            <a:pPr>
              <a:defRPr sz="900"/>
            </a:pPr>
            <a:endParaRPr lang="cs-CZ"/>
          </a:p>
        </c:txPr>
        <c:crossAx val="23530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(TJ)</a:t>
            </a:r>
          </a:p>
        </c:rich>
      </c:tx>
      <c:layout>
        <c:manualLayout>
          <c:xMode val="edge"/>
          <c:yMode val="edge"/>
          <c:x val="1.1066787664470309E-3"/>
          <c:y val="2.4707650454838016E-2"/>
        </c:manualLayout>
      </c:layout>
      <c:overlay val="0"/>
    </c:title>
    <c:autoTitleDeleted val="0"/>
    <c:plotArea>
      <c:layout>
        <c:manualLayout>
          <c:layoutTarget val="inner"/>
          <c:xMode val="edge"/>
          <c:yMode val="edge"/>
          <c:x val="8.1017283830656289E-2"/>
          <c:y val="0.12971516488789958"/>
          <c:w val="0.88372446509658709"/>
          <c:h val="0.77977247561254381"/>
        </c:manualLayout>
      </c:layout>
      <c:barChart>
        <c:barDir val="col"/>
        <c:grouping val="stacked"/>
        <c:varyColors val="0"/>
        <c:ser>
          <c:idx val="0"/>
          <c:order val="0"/>
          <c:tx>
            <c:strRef>
              <c:f>'4.1'!$A$8</c:f>
              <c:strCache>
                <c:ptCount val="1"/>
                <c:pt idx="0">
                  <c:v>Biomasa</c:v>
                </c:pt>
              </c:strCache>
            </c:strRef>
          </c:tx>
          <c:spPr>
            <a:solidFill>
              <a:srgbClr val="233060"/>
            </a:solidFill>
          </c:spPr>
          <c:invertIfNegative val="0"/>
          <c:val>
            <c:numRef>
              <c:f>'4.1'!$B$8:$M$8</c:f>
              <c:numCache>
                <c:formatCode>#,##0.0</c:formatCode>
                <c:ptCount val="12"/>
                <c:pt idx="0">
                  <c:v>2765.441761000001</c:v>
                </c:pt>
                <c:pt idx="1">
                  <c:v>2403.2061550000008</c:v>
                </c:pt>
                <c:pt idx="2">
                  <c:v>2507.8282049999998</c:v>
                </c:pt>
                <c:pt idx="3">
                  <c:v>2145.9544640000013</c:v>
                </c:pt>
                <c:pt idx="4">
                  <c:v>1897.9405769999998</c:v>
                </c:pt>
                <c:pt idx="5">
                  <c:v>1693.8140000000001</c:v>
                </c:pt>
                <c:pt idx="6">
                  <c:v>1597.2715459999999</c:v>
                </c:pt>
                <c:pt idx="7">
                  <c:v>1663.360543</c:v>
                </c:pt>
                <c:pt idx="8">
                  <c:v>1692.0857140000003</c:v>
                </c:pt>
                <c:pt idx="9">
                  <c:v>1703.6334039999995</c:v>
                </c:pt>
                <c:pt idx="10">
                  <c:v>2691.0142859999996</c:v>
                </c:pt>
                <c:pt idx="11">
                  <c:v>2820.7610360000008</c:v>
                </c:pt>
              </c:numCache>
            </c:numRef>
          </c:val>
          <c:extLst>
            <c:ext xmlns:c16="http://schemas.microsoft.com/office/drawing/2014/chart" uri="{C3380CC4-5D6E-409C-BE32-E72D297353CC}">
              <c16:uniqueId val="{00000000-0098-4443-B1B5-C616D93B0609}"/>
            </c:ext>
          </c:extLst>
        </c:ser>
        <c:ser>
          <c:idx val="1"/>
          <c:order val="1"/>
          <c:tx>
            <c:strRef>
              <c:f>'4.1'!$A$9</c:f>
              <c:strCache>
                <c:ptCount val="1"/>
                <c:pt idx="0">
                  <c:v>Bioplyn</c:v>
                </c:pt>
              </c:strCache>
            </c:strRef>
          </c:tx>
          <c:spPr>
            <a:solidFill>
              <a:srgbClr val="596387"/>
            </a:solidFill>
          </c:spPr>
          <c:invertIfNegative val="0"/>
          <c:val>
            <c:numRef>
              <c:f>'4.1'!$B$9:$M$9</c:f>
              <c:numCache>
                <c:formatCode>#,##0.0</c:formatCode>
                <c:ptCount val="12"/>
                <c:pt idx="0">
                  <c:v>408.00771200000008</c:v>
                </c:pt>
                <c:pt idx="1">
                  <c:v>359.91480400000006</c:v>
                </c:pt>
                <c:pt idx="2">
                  <c:v>367.27804300000003</c:v>
                </c:pt>
                <c:pt idx="3">
                  <c:v>327.64077399999974</c:v>
                </c:pt>
                <c:pt idx="4">
                  <c:v>302.55149500000005</c:v>
                </c:pt>
                <c:pt idx="5">
                  <c:v>276.25117700000004</c:v>
                </c:pt>
                <c:pt idx="6">
                  <c:v>280.95952799999992</c:v>
                </c:pt>
                <c:pt idx="7">
                  <c:v>275.55537299999992</c:v>
                </c:pt>
                <c:pt idx="8">
                  <c:v>295.35754199999985</c:v>
                </c:pt>
                <c:pt idx="9">
                  <c:v>346.51662700000008</c:v>
                </c:pt>
                <c:pt idx="10">
                  <c:v>382.97805299999976</c:v>
                </c:pt>
                <c:pt idx="11">
                  <c:v>418.23893699999991</c:v>
                </c:pt>
              </c:numCache>
            </c:numRef>
          </c:val>
          <c:extLst>
            <c:ext xmlns:c16="http://schemas.microsoft.com/office/drawing/2014/chart" uri="{C3380CC4-5D6E-409C-BE32-E72D297353CC}">
              <c16:uniqueId val="{00000001-0098-4443-B1B5-C616D93B0609}"/>
            </c:ext>
          </c:extLst>
        </c:ser>
        <c:ser>
          <c:idx val="2"/>
          <c:order val="2"/>
          <c:tx>
            <c:strRef>
              <c:f>'4.1'!$A$10</c:f>
              <c:strCache>
                <c:ptCount val="1"/>
                <c:pt idx="0">
                  <c:v>Černé uhlí</c:v>
                </c:pt>
              </c:strCache>
            </c:strRef>
          </c:tx>
          <c:spPr>
            <a:solidFill>
              <a:srgbClr val="9196B0"/>
            </a:solidFill>
          </c:spPr>
          <c:invertIfNegative val="0"/>
          <c:val>
            <c:numRef>
              <c:f>'4.1'!$B$10:$M$10</c:f>
              <c:numCache>
                <c:formatCode>#,##0.0</c:formatCode>
                <c:ptCount val="12"/>
                <c:pt idx="0">
                  <c:v>1431.2241300000003</c:v>
                </c:pt>
                <c:pt idx="1">
                  <c:v>841.21121899999991</c:v>
                </c:pt>
                <c:pt idx="2">
                  <c:v>809.88874099999987</c:v>
                </c:pt>
                <c:pt idx="3">
                  <c:v>633.76986599999987</c:v>
                </c:pt>
                <c:pt idx="4">
                  <c:v>347.845642</c:v>
                </c:pt>
                <c:pt idx="5">
                  <c:v>313.62843599999997</c:v>
                </c:pt>
                <c:pt idx="6">
                  <c:v>227.13171199999999</c:v>
                </c:pt>
                <c:pt idx="7">
                  <c:v>189.19135800000001</c:v>
                </c:pt>
                <c:pt idx="8">
                  <c:v>269.00904200000002</c:v>
                </c:pt>
                <c:pt idx="9">
                  <c:v>600.36048800000003</c:v>
                </c:pt>
                <c:pt idx="10">
                  <c:v>1021.2137750000002</c:v>
                </c:pt>
                <c:pt idx="11">
                  <c:v>1179.054834</c:v>
                </c:pt>
              </c:numCache>
            </c:numRef>
          </c:val>
          <c:extLst>
            <c:ext xmlns:c16="http://schemas.microsoft.com/office/drawing/2014/chart" uri="{C3380CC4-5D6E-409C-BE32-E72D297353CC}">
              <c16:uniqueId val="{00000002-0098-4443-B1B5-C616D93B0609}"/>
            </c:ext>
          </c:extLst>
        </c:ser>
        <c:ser>
          <c:idx val="3"/>
          <c:order val="3"/>
          <c:tx>
            <c:strRef>
              <c:f>'4.1'!$A$11</c:f>
              <c:strCache>
                <c:ptCount val="1"/>
                <c:pt idx="0">
                  <c:v>Elektrická energie</c:v>
                </c:pt>
              </c:strCache>
            </c:strRef>
          </c:tx>
          <c:spPr>
            <a:solidFill>
              <a:schemeClr val="accent4"/>
            </a:solidFill>
          </c:spPr>
          <c:invertIfNegative val="0"/>
          <c:val>
            <c:numRef>
              <c:f>'4.1'!$B$11:$M$11</c:f>
              <c:numCache>
                <c:formatCode>#,##0.0</c:formatCode>
                <c:ptCount val="12"/>
                <c:pt idx="0">
                  <c:v>9.078224999999998</c:v>
                </c:pt>
                <c:pt idx="1">
                  <c:v>8.4883670000000002</c:v>
                </c:pt>
                <c:pt idx="2">
                  <c:v>10.594351000000001</c:v>
                </c:pt>
                <c:pt idx="3">
                  <c:v>11.07395</c:v>
                </c:pt>
                <c:pt idx="4">
                  <c:v>12.183532000000001</c:v>
                </c:pt>
                <c:pt idx="5">
                  <c:v>9.8916999999999984</c:v>
                </c:pt>
                <c:pt idx="6">
                  <c:v>5.4601670000000002</c:v>
                </c:pt>
                <c:pt idx="7">
                  <c:v>12.436028999999998</c:v>
                </c:pt>
                <c:pt idx="8">
                  <c:v>12.851473999999996</c:v>
                </c:pt>
                <c:pt idx="9">
                  <c:v>10.234414000000001</c:v>
                </c:pt>
                <c:pt idx="10">
                  <c:v>5.1484009999999998</c:v>
                </c:pt>
                <c:pt idx="11">
                  <c:v>6.9958799999999988</c:v>
                </c:pt>
              </c:numCache>
            </c:numRef>
          </c:val>
          <c:extLst>
            <c:ext xmlns:c16="http://schemas.microsoft.com/office/drawing/2014/chart" uri="{C3380CC4-5D6E-409C-BE32-E72D297353CC}">
              <c16:uniqueId val="{00000003-0098-4443-B1B5-C616D93B0609}"/>
            </c:ext>
          </c:extLst>
        </c:ser>
        <c:ser>
          <c:idx val="4"/>
          <c:order val="4"/>
          <c:tx>
            <c:strRef>
              <c:f>'4.1'!$A$12</c:f>
              <c:strCache>
                <c:ptCount val="1"/>
                <c:pt idx="0">
                  <c:v>Energie prostředí (tepelné čerpadlo)</c:v>
                </c:pt>
              </c:strCache>
            </c:strRef>
          </c:tx>
          <c:spPr>
            <a:solidFill>
              <a:schemeClr val="accent5"/>
            </a:solidFill>
          </c:spPr>
          <c:invertIfNegative val="0"/>
          <c:val>
            <c:numRef>
              <c:f>'4.1'!$B$12:$M$12</c:f>
              <c:numCache>
                <c:formatCode>#,##0.0</c:formatCode>
                <c:ptCount val="12"/>
                <c:pt idx="0">
                  <c:v>12.586629901786701</c:v>
                </c:pt>
                <c:pt idx="1">
                  <c:v>9.2628642847878808</c:v>
                </c:pt>
                <c:pt idx="2">
                  <c:v>9.4193761650099823</c:v>
                </c:pt>
                <c:pt idx="3">
                  <c:v>7.9506971244679496</c:v>
                </c:pt>
                <c:pt idx="4">
                  <c:v>6.506890881504324</c:v>
                </c:pt>
                <c:pt idx="5">
                  <c:v>6.8520440793614172</c:v>
                </c:pt>
                <c:pt idx="6">
                  <c:v>7.539001683241481</c:v>
                </c:pt>
                <c:pt idx="7">
                  <c:v>6.1561065475520023</c:v>
                </c:pt>
                <c:pt idx="8">
                  <c:v>5.3095273334656614</c:v>
                </c:pt>
                <c:pt idx="9">
                  <c:v>9.0993260005731536</c:v>
                </c:pt>
                <c:pt idx="10">
                  <c:v>9.8038682582036074</c:v>
                </c:pt>
                <c:pt idx="11">
                  <c:v>10.649242740045844</c:v>
                </c:pt>
              </c:numCache>
            </c:numRef>
          </c:val>
          <c:extLst>
            <c:ext xmlns:c16="http://schemas.microsoft.com/office/drawing/2014/chart" uri="{C3380CC4-5D6E-409C-BE32-E72D297353CC}">
              <c16:uniqueId val="{00000004-0098-4443-B1B5-C616D93B0609}"/>
            </c:ext>
          </c:extLst>
        </c:ser>
        <c:ser>
          <c:idx val="5"/>
          <c:order val="5"/>
          <c:tx>
            <c:strRef>
              <c:f>'4.1'!$A$13</c:f>
              <c:strCache>
                <c:ptCount val="1"/>
                <c:pt idx="0">
                  <c:v>Energie Slunce (solární kolektor)</c:v>
                </c:pt>
              </c:strCache>
            </c:strRef>
          </c:tx>
          <c:spPr>
            <a:solidFill>
              <a:schemeClr val="accent6"/>
            </a:solidFill>
          </c:spPr>
          <c:invertIfNegative val="0"/>
          <c:val>
            <c:numRef>
              <c:f>'4.1'!$B$13:$M$13</c:f>
              <c:numCache>
                <c:formatCode>#,##0.0</c:formatCode>
                <c:ptCount val="12"/>
                <c:pt idx="0">
                  <c:v>0.27952000000000005</c:v>
                </c:pt>
                <c:pt idx="1">
                  <c:v>0.11291000000000001</c:v>
                </c:pt>
                <c:pt idx="2">
                  <c:v>0.21078</c:v>
                </c:pt>
                <c:pt idx="3">
                  <c:v>0.11462</c:v>
                </c:pt>
                <c:pt idx="4">
                  <c:v>0.10443</c:v>
                </c:pt>
                <c:pt idx="5">
                  <c:v>9.3180000000000013E-2</c:v>
                </c:pt>
                <c:pt idx="6">
                  <c:v>0.12149000000000001</c:v>
                </c:pt>
                <c:pt idx="7">
                  <c:v>0.11058</c:v>
                </c:pt>
                <c:pt idx="8">
                  <c:v>0.12323999999999999</c:v>
                </c:pt>
                <c:pt idx="9">
                  <c:v>0.18567000000000003</c:v>
                </c:pt>
                <c:pt idx="10">
                  <c:v>0.27129999999999999</c:v>
                </c:pt>
                <c:pt idx="11">
                  <c:v>0.31756899999999993</c:v>
                </c:pt>
              </c:numCache>
            </c:numRef>
          </c:val>
          <c:extLst>
            <c:ext xmlns:c16="http://schemas.microsoft.com/office/drawing/2014/chart" uri="{C3380CC4-5D6E-409C-BE32-E72D297353CC}">
              <c16:uniqueId val="{00000005-0098-4443-B1B5-C616D93B0609}"/>
            </c:ext>
          </c:extLst>
        </c:ser>
        <c:ser>
          <c:idx val="6"/>
          <c:order val="6"/>
          <c:tx>
            <c:strRef>
              <c:f>'4.1'!$A$14</c:f>
              <c:strCache>
                <c:ptCount val="1"/>
                <c:pt idx="0">
                  <c:v>Hnědé uhlí</c:v>
                </c:pt>
              </c:strCache>
            </c:strRef>
          </c:tx>
          <c:spPr>
            <a:solidFill>
              <a:srgbClr val="F0948F"/>
            </a:solidFill>
          </c:spPr>
          <c:invertIfNegative val="0"/>
          <c:val>
            <c:numRef>
              <c:f>'4.1'!$B$14:$M$14</c:f>
              <c:numCache>
                <c:formatCode>#,##0.0</c:formatCode>
                <c:ptCount val="12"/>
                <c:pt idx="0">
                  <c:v>7505.032839999998</c:v>
                </c:pt>
                <c:pt idx="1">
                  <c:v>5329.4432189999998</c:v>
                </c:pt>
                <c:pt idx="2">
                  <c:v>4847.4302079999989</c:v>
                </c:pt>
                <c:pt idx="3">
                  <c:v>3622.9786720000002</c:v>
                </c:pt>
                <c:pt idx="4">
                  <c:v>2592.2051490000003</c:v>
                </c:pt>
                <c:pt idx="5">
                  <c:v>1998.4492579999999</c:v>
                </c:pt>
                <c:pt idx="6">
                  <c:v>1638.930531</c:v>
                </c:pt>
                <c:pt idx="7">
                  <c:v>1424.24152</c:v>
                </c:pt>
                <c:pt idx="8">
                  <c:v>2294.2183190000005</c:v>
                </c:pt>
                <c:pt idx="9">
                  <c:v>3769.1659240000004</c:v>
                </c:pt>
                <c:pt idx="10">
                  <c:v>5463.1653509999987</c:v>
                </c:pt>
                <c:pt idx="11">
                  <c:v>6333.4322189999984</c:v>
                </c:pt>
              </c:numCache>
            </c:numRef>
          </c:val>
          <c:extLst>
            <c:ext xmlns:c16="http://schemas.microsoft.com/office/drawing/2014/chart" uri="{C3380CC4-5D6E-409C-BE32-E72D297353CC}">
              <c16:uniqueId val="{00000006-0098-4443-B1B5-C616D93B0609}"/>
            </c:ext>
          </c:extLst>
        </c:ser>
        <c:ser>
          <c:idx val="7"/>
          <c:order val="7"/>
          <c:tx>
            <c:strRef>
              <c:f>'4.1'!$A$15</c:f>
              <c:strCache>
                <c:ptCount val="1"/>
                <c:pt idx="0">
                  <c:v>Jaderné palivo</c:v>
                </c:pt>
              </c:strCache>
            </c:strRef>
          </c:tx>
          <c:spPr>
            <a:solidFill>
              <a:srgbClr val="F7C9C7"/>
            </a:solidFill>
          </c:spPr>
          <c:invertIfNegative val="0"/>
          <c:val>
            <c:numRef>
              <c:f>'4.1'!$B$15:$M$15</c:f>
              <c:numCache>
                <c:formatCode>#,##0.0</c:formatCode>
                <c:ptCount val="12"/>
                <c:pt idx="0">
                  <c:v>262.29500000000002</c:v>
                </c:pt>
                <c:pt idx="1">
                  <c:v>164.06100000000001</c:v>
                </c:pt>
                <c:pt idx="2">
                  <c:v>177.392</c:v>
                </c:pt>
                <c:pt idx="3">
                  <c:v>131.80600000000001</c:v>
                </c:pt>
                <c:pt idx="4">
                  <c:v>79.427999999999997</c:v>
                </c:pt>
                <c:pt idx="5">
                  <c:v>46.429000000000002</c:v>
                </c:pt>
                <c:pt idx="6">
                  <c:v>26.081</c:v>
                </c:pt>
                <c:pt idx="7">
                  <c:v>14.079000000000001</c:v>
                </c:pt>
                <c:pt idx="8">
                  <c:v>36.173999999999999</c:v>
                </c:pt>
                <c:pt idx="9">
                  <c:v>144.13999999999999</c:v>
                </c:pt>
                <c:pt idx="10">
                  <c:v>234.85599999999999</c:v>
                </c:pt>
                <c:pt idx="11">
                  <c:v>268.90499999999997</c:v>
                </c:pt>
              </c:numCache>
            </c:numRef>
          </c:val>
          <c:extLst>
            <c:ext xmlns:c16="http://schemas.microsoft.com/office/drawing/2014/chart" uri="{C3380CC4-5D6E-409C-BE32-E72D297353CC}">
              <c16:uniqueId val="{00000007-0098-4443-B1B5-C616D93B0609}"/>
            </c:ext>
          </c:extLst>
        </c:ser>
        <c:ser>
          <c:idx val="8"/>
          <c:order val="8"/>
          <c:tx>
            <c:strRef>
              <c:f>'4.1'!$A$16</c:f>
              <c:strCache>
                <c:ptCount val="1"/>
                <c:pt idx="0">
                  <c:v>Koks</c:v>
                </c:pt>
              </c:strCache>
            </c:strRef>
          </c:tx>
          <c:spPr>
            <a:solidFill>
              <a:schemeClr val="tx1"/>
            </a:solidFill>
          </c:spPr>
          <c:invertIfNegative val="0"/>
          <c:val>
            <c:numRef>
              <c:f>'4.1'!$B$16:$M$16</c:f>
              <c:numCache>
                <c:formatCode>#,##0.0</c:formatCode>
                <c:ptCount val="12"/>
                <c:pt idx="0">
                  <c:v>0</c:v>
                </c:pt>
                <c:pt idx="1">
                  <c:v>0</c:v>
                </c:pt>
                <c:pt idx="2">
                  <c:v>0</c:v>
                </c:pt>
                <c:pt idx="3">
                  <c:v>0</c:v>
                </c:pt>
                <c:pt idx="4">
                  <c:v>0</c:v>
                </c:pt>
                <c:pt idx="5">
                  <c:v>0</c:v>
                </c:pt>
                <c:pt idx="6">
                  <c:v>0</c:v>
                </c:pt>
                <c:pt idx="7">
                  <c:v>0</c:v>
                </c:pt>
                <c:pt idx="8">
                  <c:v>0</c:v>
                </c:pt>
                <c:pt idx="9">
                  <c:v>0</c:v>
                </c:pt>
                <c:pt idx="10">
                  <c:v>3.5999999999999997E-2</c:v>
                </c:pt>
                <c:pt idx="11">
                  <c:v>0.02</c:v>
                </c:pt>
              </c:numCache>
            </c:numRef>
          </c:val>
          <c:extLst>
            <c:ext xmlns:c16="http://schemas.microsoft.com/office/drawing/2014/chart" uri="{C3380CC4-5D6E-409C-BE32-E72D297353CC}">
              <c16:uniqueId val="{00000008-0098-4443-B1B5-C616D93B0609}"/>
            </c:ext>
          </c:extLst>
        </c:ser>
        <c:ser>
          <c:idx val="9"/>
          <c:order val="9"/>
          <c:tx>
            <c:strRef>
              <c:f>'4.1'!$A$17</c:f>
              <c:strCache>
                <c:ptCount val="1"/>
                <c:pt idx="0">
                  <c:v>Odpadní teplo</c:v>
                </c:pt>
              </c:strCache>
            </c:strRef>
          </c:tx>
          <c:spPr>
            <a:solidFill>
              <a:srgbClr val="646363"/>
            </a:solidFill>
          </c:spPr>
          <c:invertIfNegative val="0"/>
          <c:val>
            <c:numRef>
              <c:f>'4.1'!$B$17:$M$17</c:f>
              <c:numCache>
                <c:formatCode>#,##0.0</c:formatCode>
                <c:ptCount val="12"/>
                <c:pt idx="0">
                  <c:v>628.02374800000007</c:v>
                </c:pt>
                <c:pt idx="1">
                  <c:v>634.51912000000004</c:v>
                </c:pt>
                <c:pt idx="2">
                  <c:v>529.65822099999991</c:v>
                </c:pt>
                <c:pt idx="3">
                  <c:v>552.63262999999995</c:v>
                </c:pt>
                <c:pt idx="4">
                  <c:v>545.04218900000001</c:v>
                </c:pt>
                <c:pt idx="5">
                  <c:v>572.2520209999999</c:v>
                </c:pt>
                <c:pt idx="6">
                  <c:v>598.82768299999998</c:v>
                </c:pt>
                <c:pt idx="7">
                  <c:v>498.17426099999994</c:v>
                </c:pt>
                <c:pt idx="8">
                  <c:v>496.90982100000002</c:v>
                </c:pt>
                <c:pt idx="9">
                  <c:v>508.53693300000003</c:v>
                </c:pt>
                <c:pt idx="10">
                  <c:v>541.29055499999993</c:v>
                </c:pt>
                <c:pt idx="11">
                  <c:v>625.73151900000005</c:v>
                </c:pt>
              </c:numCache>
            </c:numRef>
          </c:val>
          <c:extLst>
            <c:ext xmlns:c16="http://schemas.microsoft.com/office/drawing/2014/chart" uri="{C3380CC4-5D6E-409C-BE32-E72D297353CC}">
              <c16:uniqueId val="{00000009-0098-4443-B1B5-C616D93B0609}"/>
            </c:ext>
          </c:extLst>
        </c:ser>
        <c:ser>
          <c:idx val="10"/>
          <c:order val="10"/>
          <c:tx>
            <c:strRef>
              <c:f>'4.1'!$A$18</c:f>
              <c:strCache>
                <c:ptCount val="1"/>
                <c:pt idx="0">
                  <c:v>Ostatní kapalná paliva</c:v>
                </c:pt>
              </c:strCache>
            </c:strRef>
          </c:tx>
          <c:spPr>
            <a:solidFill>
              <a:srgbClr val="9D9D9C"/>
            </a:solidFill>
          </c:spPr>
          <c:invertIfNegative val="0"/>
          <c:val>
            <c:numRef>
              <c:f>'4.1'!$B$18:$M$18</c:f>
              <c:numCache>
                <c:formatCode>#,##0.0</c:formatCode>
                <c:ptCount val="12"/>
                <c:pt idx="0">
                  <c:v>51.388620000000003</c:v>
                </c:pt>
                <c:pt idx="1">
                  <c:v>10.946565</c:v>
                </c:pt>
                <c:pt idx="2">
                  <c:v>2.2343099999999998</c:v>
                </c:pt>
                <c:pt idx="3">
                  <c:v>36.146428</c:v>
                </c:pt>
                <c:pt idx="4">
                  <c:v>1.4939469999999999</c:v>
                </c:pt>
                <c:pt idx="5">
                  <c:v>1.030173</c:v>
                </c:pt>
                <c:pt idx="6">
                  <c:v>0.94746399999999997</c:v>
                </c:pt>
                <c:pt idx="7">
                  <c:v>2.641966</c:v>
                </c:pt>
                <c:pt idx="8">
                  <c:v>24.977719</c:v>
                </c:pt>
                <c:pt idx="9">
                  <c:v>29.630637</c:v>
                </c:pt>
                <c:pt idx="10">
                  <c:v>40.492629000000001</c:v>
                </c:pt>
                <c:pt idx="11">
                  <c:v>45.218871999999998</c:v>
                </c:pt>
              </c:numCache>
            </c:numRef>
          </c:val>
          <c:extLst>
            <c:ext xmlns:c16="http://schemas.microsoft.com/office/drawing/2014/chart" uri="{C3380CC4-5D6E-409C-BE32-E72D297353CC}">
              <c16:uniqueId val="{0000000A-0098-4443-B1B5-C616D93B0609}"/>
            </c:ext>
          </c:extLst>
        </c:ser>
        <c:ser>
          <c:idx val="11"/>
          <c:order val="11"/>
          <c:tx>
            <c:strRef>
              <c:f>'4.1'!$A$19</c:f>
              <c:strCache>
                <c:ptCount val="1"/>
                <c:pt idx="0">
                  <c:v>Ostatní pevná paliva</c:v>
                </c:pt>
              </c:strCache>
            </c:strRef>
          </c:tx>
          <c:spPr>
            <a:solidFill>
              <a:srgbClr val="D0D0D0"/>
            </a:solidFill>
          </c:spPr>
          <c:invertIfNegative val="0"/>
          <c:val>
            <c:numRef>
              <c:f>'4.1'!$B$19:$M$19</c:f>
              <c:numCache>
                <c:formatCode>#,##0.0</c:formatCode>
                <c:ptCount val="12"/>
                <c:pt idx="0">
                  <c:v>464.050498</c:v>
                </c:pt>
                <c:pt idx="1">
                  <c:v>442.21118800000005</c:v>
                </c:pt>
                <c:pt idx="2">
                  <c:v>441.78354699999994</c:v>
                </c:pt>
                <c:pt idx="3">
                  <c:v>396.72201599999994</c:v>
                </c:pt>
                <c:pt idx="4">
                  <c:v>389.90244300000001</c:v>
                </c:pt>
                <c:pt idx="5">
                  <c:v>363.103408</c:v>
                </c:pt>
                <c:pt idx="6">
                  <c:v>359.16057700000005</c:v>
                </c:pt>
                <c:pt idx="7">
                  <c:v>366.61292099999997</c:v>
                </c:pt>
                <c:pt idx="8">
                  <c:v>361.22055699999999</c:v>
                </c:pt>
                <c:pt idx="9">
                  <c:v>409.16084500000005</c:v>
                </c:pt>
                <c:pt idx="10">
                  <c:v>482.00256000000002</c:v>
                </c:pt>
                <c:pt idx="11">
                  <c:v>485.53188800000004</c:v>
                </c:pt>
              </c:numCache>
            </c:numRef>
          </c:val>
          <c:extLst>
            <c:ext xmlns:c16="http://schemas.microsoft.com/office/drawing/2014/chart" uri="{C3380CC4-5D6E-409C-BE32-E72D297353CC}">
              <c16:uniqueId val="{0000000B-0098-4443-B1B5-C616D93B0609}"/>
            </c:ext>
          </c:extLst>
        </c:ser>
        <c:ser>
          <c:idx val="12"/>
          <c:order val="12"/>
          <c:tx>
            <c:strRef>
              <c:f>'4.1'!$A$20</c:f>
              <c:strCache>
                <c:ptCount val="1"/>
                <c:pt idx="0">
                  <c:v>Ostatní plyny</c:v>
                </c:pt>
              </c:strCache>
            </c:strRef>
          </c:tx>
          <c:spPr>
            <a:pattFill prst="ltUpDiag">
              <a:fgClr>
                <a:schemeClr val="tx2"/>
              </a:fgClr>
              <a:bgClr>
                <a:schemeClr val="bg1"/>
              </a:bgClr>
            </a:pattFill>
          </c:spPr>
          <c:invertIfNegative val="0"/>
          <c:val>
            <c:numRef>
              <c:f>'4.1'!$B$20:$M$20</c:f>
              <c:numCache>
                <c:formatCode>#,##0.0</c:formatCode>
                <c:ptCount val="12"/>
                <c:pt idx="0">
                  <c:v>552.36273500000016</c:v>
                </c:pt>
                <c:pt idx="1">
                  <c:v>552.04998200000011</c:v>
                </c:pt>
                <c:pt idx="2">
                  <c:v>571.57159899999999</c:v>
                </c:pt>
                <c:pt idx="3">
                  <c:v>592.44007199999987</c:v>
                </c:pt>
                <c:pt idx="4">
                  <c:v>622.94379600000013</c:v>
                </c:pt>
                <c:pt idx="5">
                  <c:v>578.99711800000011</c:v>
                </c:pt>
                <c:pt idx="6">
                  <c:v>484.32108999999986</c:v>
                </c:pt>
                <c:pt idx="7">
                  <c:v>532.15029600000014</c:v>
                </c:pt>
                <c:pt idx="8">
                  <c:v>488.95712399999996</c:v>
                </c:pt>
                <c:pt idx="9">
                  <c:v>576.74486699999977</c:v>
                </c:pt>
                <c:pt idx="10">
                  <c:v>546.39844700000015</c:v>
                </c:pt>
                <c:pt idx="11">
                  <c:v>580.60619399999985</c:v>
                </c:pt>
              </c:numCache>
            </c:numRef>
          </c:val>
          <c:extLst>
            <c:ext xmlns:c16="http://schemas.microsoft.com/office/drawing/2014/chart" uri="{C3380CC4-5D6E-409C-BE32-E72D297353CC}">
              <c16:uniqueId val="{0000000C-0098-4443-B1B5-C616D93B0609}"/>
            </c:ext>
          </c:extLst>
        </c:ser>
        <c:ser>
          <c:idx val="13"/>
          <c:order val="13"/>
          <c:tx>
            <c:strRef>
              <c:f>'4.1'!$A$21</c:f>
              <c:strCache>
                <c:ptCount val="1"/>
                <c:pt idx="0">
                  <c:v>Ostatní</c:v>
                </c:pt>
              </c:strCache>
            </c:strRef>
          </c:tx>
          <c:spPr>
            <a:pattFill prst="ltUpDiag">
              <a:fgClr>
                <a:schemeClr val="accent5"/>
              </a:fgClr>
              <a:bgClr>
                <a:schemeClr val="bg1"/>
              </a:bgClr>
            </a:pattFill>
          </c:spPr>
          <c:invertIfNegative val="0"/>
          <c:val>
            <c:numRef>
              <c:f>'4.1'!$B$21:$M$21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098-4443-B1B5-C616D93B0609}"/>
            </c:ext>
          </c:extLst>
        </c:ser>
        <c:ser>
          <c:idx val="14"/>
          <c:order val="14"/>
          <c:tx>
            <c:strRef>
              <c:f>'4.1'!$A$22</c:f>
              <c:strCache>
                <c:ptCount val="1"/>
                <c:pt idx="0">
                  <c:v>Topné oleje</c:v>
                </c:pt>
              </c:strCache>
            </c:strRef>
          </c:tx>
          <c:spPr>
            <a:pattFill prst="ltUpDiag">
              <a:fgClr>
                <a:schemeClr val="accent2"/>
              </a:fgClr>
              <a:bgClr>
                <a:schemeClr val="bg1"/>
              </a:bgClr>
            </a:pattFill>
          </c:spPr>
          <c:invertIfNegative val="0"/>
          <c:val>
            <c:numRef>
              <c:f>'4.1'!$B$22:$M$22</c:f>
              <c:numCache>
                <c:formatCode>#,##0.0</c:formatCode>
                <c:ptCount val="12"/>
                <c:pt idx="0">
                  <c:v>99.600459999999998</c:v>
                </c:pt>
                <c:pt idx="1">
                  <c:v>17.517047999999999</c:v>
                </c:pt>
                <c:pt idx="2">
                  <c:v>39.298225999999985</c:v>
                </c:pt>
                <c:pt idx="3">
                  <c:v>35.437993000000013</c:v>
                </c:pt>
                <c:pt idx="4">
                  <c:v>4.1047709999999986</c:v>
                </c:pt>
                <c:pt idx="5">
                  <c:v>8.7214269999999985</c:v>
                </c:pt>
                <c:pt idx="6">
                  <c:v>6.6122370000000004</c:v>
                </c:pt>
                <c:pt idx="7">
                  <c:v>2.7511669999999993</c:v>
                </c:pt>
                <c:pt idx="8">
                  <c:v>5.2599039999999979</c:v>
                </c:pt>
                <c:pt idx="9">
                  <c:v>12.442553999999998</c:v>
                </c:pt>
                <c:pt idx="10">
                  <c:v>25.690326000000002</c:v>
                </c:pt>
                <c:pt idx="11">
                  <c:v>29.671222999999998</c:v>
                </c:pt>
              </c:numCache>
            </c:numRef>
          </c:val>
          <c:extLst>
            <c:ext xmlns:c16="http://schemas.microsoft.com/office/drawing/2014/chart" uri="{C3380CC4-5D6E-409C-BE32-E72D297353CC}">
              <c16:uniqueId val="{0000000E-0098-4443-B1B5-C616D93B0609}"/>
            </c:ext>
          </c:extLst>
        </c:ser>
        <c:ser>
          <c:idx val="15"/>
          <c:order val="15"/>
          <c:tx>
            <c:strRef>
              <c:f>'4.1'!$A$23</c:f>
              <c:strCache>
                <c:ptCount val="1"/>
                <c:pt idx="0">
                  <c:v>Zemní plyn</c:v>
                </c:pt>
              </c:strCache>
            </c:strRef>
          </c:tx>
          <c:spPr>
            <a:pattFill prst="ltUpDiag">
              <a:fgClr>
                <a:srgbClr val="E86159"/>
              </a:fgClr>
              <a:bgClr>
                <a:schemeClr val="bg1"/>
              </a:bgClr>
            </a:pattFill>
          </c:spPr>
          <c:invertIfNegative val="0"/>
          <c:val>
            <c:numRef>
              <c:f>'4.1'!$B$23:$M$23</c:f>
              <c:numCache>
                <c:formatCode>#,##0.0</c:formatCode>
                <c:ptCount val="12"/>
                <c:pt idx="0">
                  <c:v>4267.8866970982135</c:v>
                </c:pt>
                <c:pt idx="1">
                  <c:v>2839.5204447152119</c:v>
                </c:pt>
                <c:pt idx="2">
                  <c:v>2562.1190538349897</c:v>
                </c:pt>
                <c:pt idx="3">
                  <c:v>1814.1145068755311</c:v>
                </c:pt>
                <c:pt idx="4">
                  <c:v>1301.7626111184959</c:v>
                </c:pt>
                <c:pt idx="5">
                  <c:v>1150.6344229206386</c:v>
                </c:pt>
                <c:pt idx="6">
                  <c:v>1252.6777333167581</c:v>
                </c:pt>
                <c:pt idx="7">
                  <c:v>1284.5344974524489</c:v>
                </c:pt>
                <c:pt idx="8">
                  <c:v>1463.2458226665344</c:v>
                </c:pt>
                <c:pt idx="9">
                  <c:v>2448.6289709994271</c:v>
                </c:pt>
                <c:pt idx="10">
                  <c:v>3468.8709507417948</c:v>
                </c:pt>
                <c:pt idx="11">
                  <c:v>3966.9016182599562</c:v>
                </c:pt>
              </c:numCache>
            </c:numRef>
          </c:val>
          <c:extLst>
            <c:ext xmlns:c16="http://schemas.microsoft.com/office/drawing/2014/chart" uri="{C3380CC4-5D6E-409C-BE32-E72D297353CC}">
              <c16:uniqueId val="{0000000F-0098-4443-B1B5-C616D93B0609}"/>
            </c:ext>
          </c:extLst>
        </c:ser>
        <c:dLbls>
          <c:showLegendKey val="0"/>
          <c:showVal val="0"/>
          <c:showCatName val="0"/>
          <c:showSerName val="0"/>
          <c:showPercent val="0"/>
          <c:showBubbleSize val="0"/>
        </c:dLbls>
        <c:gapWidth val="50"/>
        <c:overlap val="100"/>
        <c:axId val="178610944"/>
        <c:axId val="178612480"/>
      </c:barChart>
      <c:catAx>
        <c:axId val="178610944"/>
        <c:scaling>
          <c:orientation val="minMax"/>
        </c:scaling>
        <c:delete val="0"/>
        <c:axPos val="b"/>
        <c:majorTickMark val="none"/>
        <c:minorTickMark val="none"/>
        <c:tickLblPos val="nextTo"/>
        <c:txPr>
          <a:bodyPr/>
          <a:lstStyle/>
          <a:p>
            <a:pPr>
              <a:defRPr sz="900"/>
            </a:pPr>
            <a:endParaRPr lang="cs-CZ"/>
          </a:p>
        </c:txPr>
        <c:crossAx val="178612480"/>
        <c:crosses val="autoZero"/>
        <c:auto val="1"/>
        <c:lblAlgn val="ctr"/>
        <c:lblOffset val="100"/>
        <c:noMultiLvlLbl val="0"/>
      </c:catAx>
      <c:valAx>
        <c:axId val="178612480"/>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78610944"/>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accent1"/>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FD4C-42A0-96FE-49730A1E4246}"/>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FD4C-42A0-96FE-49730A1E4246}"/>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FD4C-42A0-96FE-49730A1E4246}"/>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FD4C-42A0-96FE-49730A1E4246}"/>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FD4C-42A0-96FE-49730A1E4246}"/>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FD4C-42A0-96FE-49730A1E4246}"/>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FD4C-42A0-96FE-49730A1E4246}"/>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FD4C-42A0-96FE-49730A1E4246}"/>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FD4C-42A0-96FE-49730A1E4246}"/>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FD4C-42A0-96FE-49730A1E4246}"/>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FD4C-42A0-96FE-49730A1E4246}"/>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FD4C-42A0-96FE-49730A1E4246}"/>
            </c:ext>
          </c:extLst>
        </c:ser>
        <c:ser>
          <c:idx val="12"/>
          <c:order val="12"/>
          <c:tx>
            <c:strRef>
              <c:f>'4.2'!$O$19</c:f>
              <c:strCache>
                <c:ptCount val="1"/>
              </c:strCache>
            </c:strRef>
          </c:tx>
          <c:spPr>
            <a:pattFill prst="ltUpDiag">
              <a:fgClr>
                <a:schemeClr val="accent1"/>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FD4C-42A0-96FE-49730A1E4246}"/>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FD4C-42A0-96FE-49730A1E4246}"/>
            </c:ext>
          </c:extLst>
        </c:ser>
        <c:dLbls>
          <c:showLegendKey val="0"/>
          <c:showVal val="0"/>
          <c:showCatName val="0"/>
          <c:showSerName val="0"/>
          <c:showPercent val="0"/>
          <c:showBubbleSize val="0"/>
        </c:dLbls>
        <c:gapWidth val="150"/>
        <c:axId val="235479040"/>
        <c:axId val="235480576"/>
      </c:barChart>
      <c:catAx>
        <c:axId val="235479040"/>
        <c:scaling>
          <c:orientation val="minMax"/>
        </c:scaling>
        <c:delete val="1"/>
        <c:axPos val="b"/>
        <c:numFmt formatCode="General" sourceLinked="1"/>
        <c:majorTickMark val="out"/>
        <c:minorTickMark val="none"/>
        <c:tickLblPos val="nextTo"/>
        <c:crossAx val="235480576"/>
        <c:crosses val="autoZero"/>
        <c:auto val="1"/>
        <c:lblAlgn val="ctr"/>
        <c:lblOffset val="100"/>
        <c:noMultiLvlLbl val="0"/>
      </c:catAx>
      <c:valAx>
        <c:axId val="235480576"/>
        <c:scaling>
          <c:orientation val="minMax"/>
        </c:scaling>
        <c:delete val="1"/>
        <c:axPos val="l"/>
        <c:numFmt formatCode="0.0%" sourceLinked="1"/>
        <c:majorTickMark val="out"/>
        <c:minorTickMark val="none"/>
        <c:tickLblPos val="nextTo"/>
        <c:crossAx val="23547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Instalovaný výkon v ČR (MW</a:t>
            </a:r>
            <a:r>
              <a:rPr lang="cs-CZ" sz="1000" baseline="-25000">
                <a:solidFill>
                  <a:schemeClr val="tx2"/>
                </a:solidFill>
              </a:rPr>
              <a:t>t</a:t>
            </a:r>
            <a:r>
              <a:rPr lang="cs-CZ" sz="1000">
                <a:solidFill>
                  <a:schemeClr val="tx2"/>
                </a:solidFill>
              </a:rPr>
              <a:t>)</a:t>
            </a:r>
          </a:p>
        </c:rich>
      </c:tx>
      <c:layout>
        <c:manualLayout>
          <c:xMode val="edge"/>
          <c:yMode val="edge"/>
          <c:x val="2.1198696001707E-3"/>
          <c:y val="3.4071565490064917E-2"/>
        </c:manualLayout>
      </c:layout>
      <c:overlay val="0"/>
    </c:title>
    <c:autoTitleDeleted val="0"/>
    <c:plotArea>
      <c:layout>
        <c:manualLayout>
          <c:layoutTarget val="inner"/>
          <c:xMode val="edge"/>
          <c:yMode val="edge"/>
          <c:x val="7.8332167930714694E-2"/>
          <c:y val="0.16578678264711025"/>
          <c:w val="0.88757812783102241"/>
          <c:h val="0.70939771577428523"/>
        </c:manualLayout>
      </c:layout>
      <c:barChart>
        <c:barDir val="col"/>
        <c:grouping val="stacked"/>
        <c:varyColors val="0"/>
        <c:ser>
          <c:idx val="0"/>
          <c:order val="0"/>
          <c:tx>
            <c:strRef>
              <c:f>'6'!$A$7</c:f>
              <c:strCache>
                <c:ptCount val="1"/>
                <c:pt idx="0">
                  <c:v>Hlavní město Praha (PHA)</c:v>
                </c:pt>
              </c:strCache>
            </c:strRef>
          </c:tx>
          <c:spPr>
            <a:solidFill>
              <a:schemeClr val="accent1"/>
            </a:solidFill>
          </c:spPr>
          <c:invertIfNegative val="0"/>
          <c:val>
            <c:numRef>
              <c:f>'6'!$B$7:$M$7</c:f>
              <c:numCache>
                <c:formatCode>#,##0.0</c:formatCode>
                <c:ptCount val="12"/>
                <c:pt idx="0">
                  <c:v>1576.0312000000006</c:v>
                </c:pt>
                <c:pt idx="1">
                  <c:v>1576.3686000000005</c:v>
                </c:pt>
                <c:pt idx="2">
                  <c:v>1576.3756000000005</c:v>
                </c:pt>
                <c:pt idx="3">
                  <c:v>1571.9986000000006</c:v>
                </c:pt>
                <c:pt idx="4">
                  <c:v>1571.9986000000006</c:v>
                </c:pt>
                <c:pt idx="5">
                  <c:v>1571.9986000000006</c:v>
                </c:pt>
                <c:pt idx="6">
                  <c:v>1572.0936000000006</c:v>
                </c:pt>
                <c:pt idx="7">
                  <c:v>1570.5936000000006</c:v>
                </c:pt>
                <c:pt idx="8">
                  <c:v>1570.5686000000007</c:v>
                </c:pt>
                <c:pt idx="9">
                  <c:v>1567.4436000000007</c:v>
                </c:pt>
                <c:pt idx="10">
                  <c:v>1567.4436000000007</c:v>
                </c:pt>
                <c:pt idx="11">
                  <c:v>1567.4436000000007</c:v>
                </c:pt>
              </c:numCache>
            </c:numRef>
          </c:val>
          <c:extLst>
            <c:ext xmlns:c16="http://schemas.microsoft.com/office/drawing/2014/chart" uri="{C3380CC4-5D6E-409C-BE32-E72D297353CC}">
              <c16:uniqueId val="{00000000-A10D-4DC0-A3DF-71286D468598}"/>
            </c:ext>
          </c:extLst>
        </c:ser>
        <c:ser>
          <c:idx val="1"/>
          <c:order val="1"/>
          <c:tx>
            <c:strRef>
              <c:f>'6'!$A$8</c:f>
              <c:strCache>
                <c:ptCount val="1"/>
                <c:pt idx="0">
                  <c:v>Jihočeský kraj (JHČ)</c:v>
                </c:pt>
              </c:strCache>
            </c:strRef>
          </c:tx>
          <c:spPr>
            <a:solidFill>
              <a:schemeClr val="accent2"/>
            </a:solidFill>
          </c:spPr>
          <c:invertIfNegative val="0"/>
          <c:val>
            <c:numRef>
              <c:f>'6'!$B$8:$M$8</c:f>
              <c:numCache>
                <c:formatCode>#,##0.0</c:formatCode>
                <c:ptCount val="12"/>
                <c:pt idx="0">
                  <c:v>2164.307000000003</c:v>
                </c:pt>
                <c:pt idx="1">
                  <c:v>2164.4070000000033</c:v>
                </c:pt>
                <c:pt idx="2">
                  <c:v>2165.0100000000034</c:v>
                </c:pt>
                <c:pt idx="3">
                  <c:v>2161.8930000000032</c:v>
                </c:pt>
                <c:pt idx="4">
                  <c:v>2161.8880000000031</c:v>
                </c:pt>
                <c:pt idx="5">
                  <c:v>2161.8040000000028</c:v>
                </c:pt>
                <c:pt idx="6">
                  <c:v>2167.5680000000034</c:v>
                </c:pt>
                <c:pt idx="7">
                  <c:v>2146.4080000000031</c:v>
                </c:pt>
                <c:pt idx="8">
                  <c:v>2167.5680000000038</c:v>
                </c:pt>
                <c:pt idx="9">
                  <c:v>2168.4820000000036</c:v>
                </c:pt>
                <c:pt idx="10">
                  <c:v>2168.4620000000036</c:v>
                </c:pt>
                <c:pt idx="11">
                  <c:v>2171.5680000000034</c:v>
                </c:pt>
              </c:numCache>
            </c:numRef>
          </c:val>
          <c:extLst>
            <c:ext xmlns:c16="http://schemas.microsoft.com/office/drawing/2014/chart" uri="{C3380CC4-5D6E-409C-BE32-E72D297353CC}">
              <c16:uniqueId val="{00000001-A10D-4DC0-A3DF-71286D468598}"/>
            </c:ext>
          </c:extLst>
        </c:ser>
        <c:ser>
          <c:idx val="2"/>
          <c:order val="2"/>
          <c:tx>
            <c:strRef>
              <c:f>'6'!$A$9</c:f>
              <c:strCache>
                <c:ptCount val="1"/>
                <c:pt idx="0">
                  <c:v>Jihomoravský kraj (JHM)</c:v>
                </c:pt>
              </c:strCache>
            </c:strRef>
          </c:tx>
          <c:spPr>
            <a:solidFill>
              <a:schemeClr val="accent3"/>
            </a:solidFill>
          </c:spPr>
          <c:invertIfNegative val="0"/>
          <c:val>
            <c:numRef>
              <c:f>'6'!$B$9:$M$9</c:f>
              <c:numCache>
                <c:formatCode>#,##0.0</c:formatCode>
                <c:ptCount val="12"/>
                <c:pt idx="0">
                  <c:v>1568.2801999999988</c:v>
                </c:pt>
                <c:pt idx="1">
                  <c:v>1567.1911999999988</c:v>
                </c:pt>
                <c:pt idx="2">
                  <c:v>1567.4431999999988</c:v>
                </c:pt>
                <c:pt idx="3">
                  <c:v>1568.0865599999988</c:v>
                </c:pt>
                <c:pt idx="4">
                  <c:v>1566.2296599999988</c:v>
                </c:pt>
                <c:pt idx="5">
                  <c:v>1566.2296599999988</c:v>
                </c:pt>
                <c:pt idx="6">
                  <c:v>1566.698159999999</c:v>
                </c:pt>
                <c:pt idx="7">
                  <c:v>1566.698159999999</c:v>
                </c:pt>
                <c:pt idx="8">
                  <c:v>1566.4181599999988</c:v>
                </c:pt>
                <c:pt idx="9">
                  <c:v>1547.8221599999993</c:v>
                </c:pt>
                <c:pt idx="10">
                  <c:v>1547.8502599999993</c:v>
                </c:pt>
                <c:pt idx="11">
                  <c:v>1547.985259999999</c:v>
                </c:pt>
              </c:numCache>
            </c:numRef>
          </c:val>
          <c:extLst>
            <c:ext xmlns:c16="http://schemas.microsoft.com/office/drawing/2014/chart" uri="{C3380CC4-5D6E-409C-BE32-E72D297353CC}">
              <c16:uniqueId val="{00000002-A10D-4DC0-A3DF-71286D468598}"/>
            </c:ext>
          </c:extLst>
        </c:ser>
        <c:ser>
          <c:idx val="3"/>
          <c:order val="3"/>
          <c:tx>
            <c:strRef>
              <c:f>'6'!$A$10</c:f>
              <c:strCache>
                <c:ptCount val="1"/>
                <c:pt idx="0">
                  <c:v>Karlovarský kraj (KVK)</c:v>
                </c:pt>
              </c:strCache>
            </c:strRef>
          </c:tx>
          <c:spPr>
            <a:solidFill>
              <a:schemeClr val="accent4"/>
            </a:solidFill>
          </c:spPr>
          <c:invertIfNegative val="0"/>
          <c:val>
            <c:numRef>
              <c:f>'6'!$B$10:$M$10</c:f>
              <c:numCache>
                <c:formatCode>#,##0.0</c:formatCode>
                <c:ptCount val="12"/>
                <c:pt idx="0">
                  <c:v>2831.5130000000004</c:v>
                </c:pt>
                <c:pt idx="1">
                  <c:v>2831.0750000000003</c:v>
                </c:pt>
                <c:pt idx="2">
                  <c:v>2831.0750000000003</c:v>
                </c:pt>
                <c:pt idx="3">
                  <c:v>2828.7750000000005</c:v>
                </c:pt>
                <c:pt idx="4">
                  <c:v>2828.7750000000005</c:v>
                </c:pt>
                <c:pt idx="5">
                  <c:v>2828.7750000000005</c:v>
                </c:pt>
                <c:pt idx="6">
                  <c:v>2829.2010000000005</c:v>
                </c:pt>
                <c:pt idx="7">
                  <c:v>2829.2010000000005</c:v>
                </c:pt>
                <c:pt idx="8">
                  <c:v>2812.4060000000004</c:v>
                </c:pt>
                <c:pt idx="9">
                  <c:v>2812.386</c:v>
                </c:pt>
                <c:pt idx="10">
                  <c:v>2812.386</c:v>
                </c:pt>
                <c:pt idx="11">
                  <c:v>2812.386</c:v>
                </c:pt>
              </c:numCache>
            </c:numRef>
          </c:val>
          <c:extLst>
            <c:ext xmlns:c16="http://schemas.microsoft.com/office/drawing/2014/chart" uri="{C3380CC4-5D6E-409C-BE32-E72D297353CC}">
              <c16:uniqueId val="{00000003-A10D-4DC0-A3DF-71286D468598}"/>
            </c:ext>
          </c:extLst>
        </c:ser>
        <c:ser>
          <c:idx val="4"/>
          <c:order val="4"/>
          <c:tx>
            <c:strRef>
              <c:f>'6'!$A$11</c:f>
              <c:strCache>
                <c:ptCount val="1"/>
                <c:pt idx="0">
                  <c:v>Kraj Vysočina (VYS)</c:v>
                </c:pt>
              </c:strCache>
            </c:strRef>
          </c:tx>
          <c:spPr>
            <a:solidFill>
              <a:schemeClr val="accent5"/>
            </a:solidFill>
          </c:spPr>
          <c:invertIfNegative val="0"/>
          <c:val>
            <c:numRef>
              <c:f>'6'!$B$11:$M$11</c:f>
              <c:numCache>
                <c:formatCode>#,##0.0</c:formatCode>
                <c:ptCount val="12"/>
                <c:pt idx="0">
                  <c:v>638.88810000000035</c:v>
                </c:pt>
                <c:pt idx="1">
                  <c:v>624.19960000000037</c:v>
                </c:pt>
                <c:pt idx="2">
                  <c:v>624.15660000000037</c:v>
                </c:pt>
                <c:pt idx="3">
                  <c:v>624.70060000000035</c:v>
                </c:pt>
                <c:pt idx="4">
                  <c:v>624.70060000000035</c:v>
                </c:pt>
                <c:pt idx="5">
                  <c:v>624.70460000000026</c:v>
                </c:pt>
                <c:pt idx="6">
                  <c:v>624.63070000000027</c:v>
                </c:pt>
                <c:pt idx="7">
                  <c:v>624.53020000000026</c:v>
                </c:pt>
                <c:pt idx="8">
                  <c:v>624.52720000000022</c:v>
                </c:pt>
                <c:pt idx="9">
                  <c:v>625.74760000000026</c:v>
                </c:pt>
                <c:pt idx="10">
                  <c:v>626.30200000000025</c:v>
                </c:pt>
                <c:pt idx="11">
                  <c:v>625.74760000000026</c:v>
                </c:pt>
              </c:numCache>
            </c:numRef>
          </c:val>
          <c:extLst>
            <c:ext xmlns:c16="http://schemas.microsoft.com/office/drawing/2014/chart" uri="{C3380CC4-5D6E-409C-BE32-E72D297353CC}">
              <c16:uniqueId val="{00000004-A10D-4DC0-A3DF-71286D468598}"/>
            </c:ext>
          </c:extLst>
        </c:ser>
        <c:ser>
          <c:idx val="5"/>
          <c:order val="5"/>
          <c:tx>
            <c:strRef>
              <c:f>'6'!$A$12</c:f>
              <c:strCache>
                <c:ptCount val="1"/>
                <c:pt idx="0">
                  <c:v>Královéhradecký kraj (HKK)</c:v>
                </c:pt>
              </c:strCache>
            </c:strRef>
          </c:tx>
          <c:spPr>
            <a:solidFill>
              <a:schemeClr val="accent6"/>
            </a:solidFill>
          </c:spPr>
          <c:invertIfNegative val="0"/>
          <c:val>
            <c:numRef>
              <c:f>'6'!$B$12:$M$12</c:f>
              <c:numCache>
                <c:formatCode>#,##0.0</c:formatCode>
                <c:ptCount val="12"/>
                <c:pt idx="0">
                  <c:v>973.08539999999971</c:v>
                </c:pt>
                <c:pt idx="1">
                  <c:v>972.82509999999979</c:v>
                </c:pt>
                <c:pt idx="2">
                  <c:v>973.04809999999964</c:v>
                </c:pt>
                <c:pt idx="3">
                  <c:v>982.94709999999975</c:v>
                </c:pt>
                <c:pt idx="4">
                  <c:v>982.94709999999975</c:v>
                </c:pt>
                <c:pt idx="5">
                  <c:v>982.82609999999977</c:v>
                </c:pt>
                <c:pt idx="6">
                  <c:v>980.74009999999964</c:v>
                </c:pt>
                <c:pt idx="7">
                  <c:v>980.73109999999963</c:v>
                </c:pt>
                <c:pt idx="8">
                  <c:v>980.73109999999963</c:v>
                </c:pt>
                <c:pt idx="9">
                  <c:v>980.73109999999963</c:v>
                </c:pt>
                <c:pt idx="10">
                  <c:v>980.73109999999963</c:v>
                </c:pt>
                <c:pt idx="11">
                  <c:v>980.7370999999996</c:v>
                </c:pt>
              </c:numCache>
            </c:numRef>
          </c:val>
          <c:extLst>
            <c:ext xmlns:c16="http://schemas.microsoft.com/office/drawing/2014/chart" uri="{C3380CC4-5D6E-409C-BE32-E72D297353CC}">
              <c16:uniqueId val="{00000005-A10D-4DC0-A3DF-71286D468598}"/>
            </c:ext>
          </c:extLst>
        </c:ser>
        <c:ser>
          <c:idx val="6"/>
          <c:order val="6"/>
          <c:tx>
            <c:strRef>
              <c:f>'6'!$A$13</c:f>
              <c:strCache>
                <c:ptCount val="1"/>
                <c:pt idx="0">
                  <c:v>Liberecký kraj (LBK)</c:v>
                </c:pt>
              </c:strCache>
            </c:strRef>
          </c:tx>
          <c:spPr>
            <a:solidFill>
              <a:srgbClr val="F0948F"/>
            </a:solidFill>
          </c:spPr>
          <c:invertIfNegative val="0"/>
          <c:val>
            <c:numRef>
              <c:f>'6'!$B$13:$M$13</c:f>
              <c:numCache>
                <c:formatCode>#,##0.0</c:formatCode>
                <c:ptCount val="12"/>
                <c:pt idx="0">
                  <c:v>452.0224</c:v>
                </c:pt>
                <c:pt idx="1">
                  <c:v>452.32439999999991</c:v>
                </c:pt>
                <c:pt idx="2">
                  <c:v>451.76940000000002</c:v>
                </c:pt>
                <c:pt idx="3">
                  <c:v>451.76940000000002</c:v>
                </c:pt>
                <c:pt idx="4">
                  <c:v>452.77139999999997</c:v>
                </c:pt>
                <c:pt idx="5">
                  <c:v>453.98839999999996</c:v>
                </c:pt>
                <c:pt idx="6">
                  <c:v>453.89839999999998</c:v>
                </c:pt>
                <c:pt idx="7">
                  <c:v>454.61739999999998</c:v>
                </c:pt>
                <c:pt idx="8">
                  <c:v>454.61739999999998</c:v>
                </c:pt>
                <c:pt idx="9">
                  <c:v>456.91540000000003</c:v>
                </c:pt>
                <c:pt idx="10">
                  <c:v>455.56140000000005</c:v>
                </c:pt>
                <c:pt idx="11">
                  <c:v>455.56140000000005</c:v>
                </c:pt>
              </c:numCache>
            </c:numRef>
          </c:val>
          <c:extLst>
            <c:ext xmlns:c16="http://schemas.microsoft.com/office/drawing/2014/chart" uri="{C3380CC4-5D6E-409C-BE32-E72D297353CC}">
              <c16:uniqueId val="{00000006-A10D-4DC0-A3DF-71286D468598}"/>
            </c:ext>
          </c:extLst>
        </c:ser>
        <c:ser>
          <c:idx val="7"/>
          <c:order val="7"/>
          <c:tx>
            <c:strRef>
              <c:f>'6'!$A$14</c:f>
              <c:strCache>
                <c:ptCount val="1"/>
                <c:pt idx="0">
                  <c:v>Moravskoslezský kraj (MSK)</c:v>
                </c:pt>
              </c:strCache>
            </c:strRef>
          </c:tx>
          <c:spPr>
            <a:solidFill>
              <a:srgbClr val="F7C9C7"/>
            </a:solidFill>
          </c:spPr>
          <c:invertIfNegative val="0"/>
          <c:val>
            <c:numRef>
              <c:f>'6'!$B$14:$M$14</c:f>
              <c:numCache>
                <c:formatCode>#,##0.0</c:formatCode>
                <c:ptCount val="12"/>
                <c:pt idx="0">
                  <c:v>6018.4544999999925</c:v>
                </c:pt>
                <c:pt idx="1">
                  <c:v>6018.4545999999928</c:v>
                </c:pt>
                <c:pt idx="2">
                  <c:v>6018.5139999999928</c:v>
                </c:pt>
                <c:pt idx="3">
                  <c:v>6030.6209999999928</c:v>
                </c:pt>
                <c:pt idx="4">
                  <c:v>6028.1939999999931</c:v>
                </c:pt>
                <c:pt idx="5">
                  <c:v>6011.2179999999944</c:v>
                </c:pt>
                <c:pt idx="6">
                  <c:v>6006.9599999999946</c:v>
                </c:pt>
                <c:pt idx="7">
                  <c:v>6005.1439999999948</c:v>
                </c:pt>
                <c:pt idx="8">
                  <c:v>6000.6279999999952</c:v>
                </c:pt>
                <c:pt idx="9">
                  <c:v>5968.6262999999963</c:v>
                </c:pt>
                <c:pt idx="10">
                  <c:v>5968.8062999999966</c:v>
                </c:pt>
                <c:pt idx="11">
                  <c:v>5968.9677999999967</c:v>
                </c:pt>
              </c:numCache>
            </c:numRef>
          </c:val>
          <c:extLst>
            <c:ext xmlns:c16="http://schemas.microsoft.com/office/drawing/2014/chart" uri="{C3380CC4-5D6E-409C-BE32-E72D297353CC}">
              <c16:uniqueId val="{00000007-A10D-4DC0-A3DF-71286D468598}"/>
            </c:ext>
          </c:extLst>
        </c:ser>
        <c:ser>
          <c:idx val="8"/>
          <c:order val="8"/>
          <c:tx>
            <c:strRef>
              <c:f>'6'!$A$15</c:f>
              <c:strCache>
                <c:ptCount val="1"/>
                <c:pt idx="0">
                  <c:v>Olomoucký kraj (OLK)</c:v>
                </c:pt>
              </c:strCache>
            </c:strRef>
          </c:tx>
          <c:spPr>
            <a:solidFill>
              <a:schemeClr val="tx1"/>
            </a:solidFill>
          </c:spPr>
          <c:invertIfNegative val="0"/>
          <c:val>
            <c:numRef>
              <c:f>'6'!$B$15:$M$15</c:f>
              <c:numCache>
                <c:formatCode>#,##0.0</c:formatCode>
                <c:ptCount val="12"/>
                <c:pt idx="0">
                  <c:v>1365.5904499999988</c:v>
                </c:pt>
                <c:pt idx="1">
                  <c:v>1360.7084499999989</c:v>
                </c:pt>
                <c:pt idx="2">
                  <c:v>1360.7084499999989</c:v>
                </c:pt>
                <c:pt idx="3">
                  <c:v>1234.2454500000006</c:v>
                </c:pt>
                <c:pt idx="4">
                  <c:v>1234.2454500000006</c:v>
                </c:pt>
                <c:pt idx="5">
                  <c:v>1234.2454500000006</c:v>
                </c:pt>
                <c:pt idx="6">
                  <c:v>1253.2634499999999</c:v>
                </c:pt>
                <c:pt idx="7">
                  <c:v>1253.2634499999999</c:v>
                </c:pt>
                <c:pt idx="8">
                  <c:v>1253.2634499999999</c:v>
                </c:pt>
                <c:pt idx="9">
                  <c:v>1249.0634499999999</c:v>
                </c:pt>
                <c:pt idx="10">
                  <c:v>1246.70145</c:v>
                </c:pt>
                <c:pt idx="11">
                  <c:v>1246.70145</c:v>
                </c:pt>
              </c:numCache>
            </c:numRef>
          </c:val>
          <c:extLst>
            <c:ext xmlns:c16="http://schemas.microsoft.com/office/drawing/2014/chart" uri="{C3380CC4-5D6E-409C-BE32-E72D297353CC}">
              <c16:uniqueId val="{00000008-A10D-4DC0-A3DF-71286D468598}"/>
            </c:ext>
          </c:extLst>
        </c:ser>
        <c:ser>
          <c:idx val="9"/>
          <c:order val="9"/>
          <c:tx>
            <c:strRef>
              <c:f>'6'!$A$16</c:f>
              <c:strCache>
                <c:ptCount val="1"/>
                <c:pt idx="0">
                  <c:v>Pardubický kraj (PAK)</c:v>
                </c:pt>
              </c:strCache>
            </c:strRef>
          </c:tx>
          <c:spPr>
            <a:solidFill>
              <a:srgbClr val="646363"/>
            </a:solidFill>
          </c:spPr>
          <c:invertIfNegative val="0"/>
          <c:val>
            <c:numRef>
              <c:f>'6'!$B$16:$M$16</c:f>
              <c:numCache>
                <c:formatCode>#,##0.0</c:formatCode>
                <c:ptCount val="12"/>
                <c:pt idx="0">
                  <c:v>3497.8317000000002</c:v>
                </c:pt>
                <c:pt idx="1">
                  <c:v>3497.8217</c:v>
                </c:pt>
                <c:pt idx="2">
                  <c:v>3497.8217</c:v>
                </c:pt>
                <c:pt idx="3">
                  <c:v>3498.0787</c:v>
                </c:pt>
                <c:pt idx="4">
                  <c:v>3498.0787</c:v>
                </c:pt>
                <c:pt idx="5">
                  <c:v>3498.0756999999994</c:v>
                </c:pt>
                <c:pt idx="6">
                  <c:v>3495.0026999999995</c:v>
                </c:pt>
                <c:pt idx="7">
                  <c:v>3495.0056999999997</c:v>
                </c:pt>
                <c:pt idx="8">
                  <c:v>3495.0026999999995</c:v>
                </c:pt>
                <c:pt idx="9">
                  <c:v>3494.7832999999991</c:v>
                </c:pt>
                <c:pt idx="10">
                  <c:v>3494.7832999999991</c:v>
                </c:pt>
                <c:pt idx="11">
                  <c:v>3494.7832999999991</c:v>
                </c:pt>
              </c:numCache>
            </c:numRef>
          </c:val>
          <c:extLst>
            <c:ext xmlns:c16="http://schemas.microsoft.com/office/drawing/2014/chart" uri="{C3380CC4-5D6E-409C-BE32-E72D297353CC}">
              <c16:uniqueId val="{00000009-A10D-4DC0-A3DF-71286D468598}"/>
            </c:ext>
          </c:extLst>
        </c:ser>
        <c:ser>
          <c:idx val="10"/>
          <c:order val="10"/>
          <c:tx>
            <c:strRef>
              <c:f>'6'!$A$17</c:f>
              <c:strCache>
                <c:ptCount val="1"/>
                <c:pt idx="0">
                  <c:v>Plzeňský kraj (PLK)</c:v>
                </c:pt>
              </c:strCache>
            </c:strRef>
          </c:tx>
          <c:spPr>
            <a:solidFill>
              <a:srgbClr val="9D9D9C"/>
            </a:solidFill>
          </c:spPr>
          <c:invertIfNegative val="0"/>
          <c:val>
            <c:numRef>
              <c:f>'6'!$B$17:$M$17</c:f>
              <c:numCache>
                <c:formatCode>#,##0.0</c:formatCode>
                <c:ptCount val="12"/>
                <c:pt idx="0">
                  <c:v>1058.4918000000002</c:v>
                </c:pt>
                <c:pt idx="1">
                  <c:v>1058.4918000000002</c:v>
                </c:pt>
                <c:pt idx="2">
                  <c:v>1058.4918000000002</c:v>
                </c:pt>
                <c:pt idx="3">
                  <c:v>1050.9458000000002</c:v>
                </c:pt>
                <c:pt idx="4">
                  <c:v>1050.9458000000002</c:v>
                </c:pt>
                <c:pt idx="5">
                  <c:v>1050.4758000000004</c:v>
                </c:pt>
                <c:pt idx="6">
                  <c:v>1058.3618000000001</c:v>
                </c:pt>
                <c:pt idx="7">
                  <c:v>1058.3618000000001</c:v>
                </c:pt>
                <c:pt idx="8">
                  <c:v>1058.4118000000001</c:v>
                </c:pt>
                <c:pt idx="9">
                  <c:v>1038.7928000000006</c:v>
                </c:pt>
                <c:pt idx="10">
                  <c:v>1038.7928000000006</c:v>
                </c:pt>
                <c:pt idx="11">
                  <c:v>1038.6728000000005</c:v>
                </c:pt>
              </c:numCache>
            </c:numRef>
          </c:val>
          <c:extLst>
            <c:ext xmlns:c16="http://schemas.microsoft.com/office/drawing/2014/chart" uri="{C3380CC4-5D6E-409C-BE32-E72D297353CC}">
              <c16:uniqueId val="{0000000A-A10D-4DC0-A3DF-71286D468598}"/>
            </c:ext>
          </c:extLst>
        </c:ser>
        <c:ser>
          <c:idx val="11"/>
          <c:order val="11"/>
          <c:tx>
            <c:strRef>
              <c:f>'6'!$A$18</c:f>
              <c:strCache>
                <c:ptCount val="1"/>
                <c:pt idx="0">
                  <c:v>Středočeský kraj (STČ)</c:v>
                </c:pt>
              </c:strCache>
            </c:strRef>
          </c:tx>
          <c:spPr>
            <a:solidFill>
              <a:srgbClr val="D0D0D0"/>
            </a:solidFill>
          </c:spPr>
          <c:invertIfNegative val="0"/>
          <c:val>
            <c:numRef>
              <c:f>'6'!$B$18:$M$18</c:f>
              <c:numCache>
                <c:formatCode>#,##0.0</c:formatCode>
                <c:ptCount val="12"/>
                <c:pt idx="0">
                  <c:v>4661.5541999999987</c:v>
                </c:pt>
                <c:pt idx="1">
                  <c:v>4660.7891999999993</c:v>
                </c:pt>
                <c:pt idx="2">
                  <c:v>4660.9892</c:v>
                </c:pt>
                <c:pt idx="3">
                  <c:v>4664.1091999999999</c:v>
                </c:pt>
                <c:pt idx="4">
                  <c:v>4658.1091999999999</c:v>
                </c:pt>
                <c:pt idx="5">
                  <c:v>4612.9632000000001</c:v>
                </c:pt>
                <c:pt idx="6">
                  <c:v>4605.6742000000013</c:v>
                </c:pt>
                <c:pt idx="7">
                  <c:v>4605.6722000000009</c:v>
                </c:pt>
                <c:pt idx="8">
                  <c:v>4606.1722000000009</c:v>
                </c:pt>
                <c:pt idx="9">
                  <c:v>4559.9132000000009</c:v>
                </c:pt>
                <c:pt idx="10">
                  <c:v>4559.4612000000006</c:v>
                </c:pt>
                <c:pt idx="11">
                  <c:v>4561.3752000000013</c:v>
                </c:pt>
              </c:numCache>
            </c:numRef>
          </c:val>
          <c:extLst>
            <c:ext xmlns:c16="http://schemas.microsoft.com/office/drawing/2014/chart" uri="{C3380CC4-5D6E-409C-BE32-E72D297353CC}">
              <c16:uniqueId val="{0000000B-A10D-4DC0-A3DF-71286D468598}"/>
            </c:ext>
          </c:extLst>
        </c:ser>
        <c:ser>
          <c:idx val="12"/>
          <c:order val="12"/>
          <c:tx>
            <c:strRef>
              <c:f>'6'!$A$19</c:f>
              <c:strCache>
                <c:ptCount val="1"/>
                <c:pt idx="0">
                  <c:v>Ústecký kraj (ULK)</c:v>
                </c:pt>
              </c:strCache>
            </c:strRef>
          </c:tx>
          <c:spPr>
            <a:pattFill prst="ltUpDiag">
              <a:fgClr>
                <a:schemeClr val="tx2"/>
              </a:fgClr>
              <a:bgClr>
                <a:schemeClr val="bg1"/>
              </a:bgClr>
            </a:pattFill>
          </c:spPr>
          <c:invertIfNegative val="0"/>
          <c:val>
            <c:numRef>
              <c:f>'6'!$B$19:$M$19</c:f>
              <c:numCache>
                <c:formatCode>#,##0.0</c:formatCode>
                <c:ptCount val="12"/>
                <c:pt idx="0">
                  <c:v>9912.8393000000015</c:v>
                </c:pt>
                <c:pt idx="1">
                  <c:v>9912.2973000000002</c:v>
                </c:pt>
                <c:pt idx="2">
                  <c:v>9912.2847999999994</c:v>
                </c:pt>
                <c:pt idx="3">
                  <c:v>9913.0388000000003</c:v>
                </c:pt>
                <c:pt idx="4">
                  <c:v>9913.0388000000003</c:v>
                </c:pt>
                <c:pt idx="5">
                  <c:v>9913.0717999999961</c:v>
                </c:pt>
                <c:pt idx="6">
                  <c:v>9903.6548000000003</c:v>
                </c:pt>
                <c:pt idx="7">
                  <c:v>9903.6548000000003</c:v>
                </c:pt>
                <c:pt idx="8">
                  <c:v>9903.6548000000003</c:v>
                </c:pt>
                <c:pt idx="9">
                  <c:v>9903.6548000000003</c:v>
                </c:pt>
                <c:pt idx="10">
                  <c:v>9903.6548000000003</c:v>
                </c:pt>
                <c:pt idx="11">
                  <c:v>9903.6548000000003</c:v>
                </c:pt>
              </c:numCache>
            </c:numRef>
          </c:val>
          <c:extLst>
            <c:ext xmlns:c16="http://schemas.microsoft.com/office/drawing/2014/chart" uri="{C3380CC4-5D6E-409C-BE32-E72D297353CC}">
              <c16:uniqueId val="{0000000C-A10D-4DC0-A3DF-71286D468598}"/>
            </c:ext>
          </c:extLst>
        </c:ser>
        <c:ser>
          <c:idx val="13"/>
          <c:order val="13"/>
          <c:tx>
            <c:strRef>
              <c:f>'6'!$A$20</c:f>
              <c:strCache>
                <c:ptCount val="1"/>
                <c:pt idx="0">
                  <c:v>Zlínský kraj (ZLK)</c:v>
                </c:pt>
              </c:strCache>
            </c:strRef>
          </c:tx>
          <c:spPr>
            <a:pattFill prst="ltUpDiag">
              <a:fgClr>
                <a:schemeClr val="accent5"/>
              </a:fgClr>
              <a:bgClr>
                <a:schemeClr val="bg1"/>
              </a:bgClr>
            </a:pattFill>
          </c:spPr>
          <c:invertIfNegative val="0"/>
          <c:val>
            <c:numRef>
              <c:f>'6'!$B$20:$M$20</c:f>
              <c:numCache>
                <c:formatCode>#,##0.0</c:formatCode>
                <c:ptCount val="12"/>
                <c:pt idx="0">
                  <c:v>1269.7549999999994</c:v>
                </c:pt>
                <c:pt idx="1">
                  <c:v>1269.7549999999994</c:v>
                </c:pt>
                <c:pt idx="2">
                  <c:v>1269.4149999999995</c:v>
                </c:pt>
                <c:pt idx="3">
                  <c:v>1269.6609999999994</c:v>
                </c:pt>
                <c:pt idx="4">
                  <c:v>1269.6609999999994</c:v>
                </c:pt>
                <c:pt idx="5">
                  <c:v>1270.7349999999992</c:v>
                </c:pt>
                <c:pt idx="6">
                  <c:v>1270.7349999999992</c:v>
                </c:pt>
                <c:pt idx="7">
                  <c:v>1270.7349999999992</c:v>
                </c:pt>
                <c:pt idx="8">
                  <c:v>1270.7149999999992</c:v>
                </c:pt>
                <c:pt idx="9">
                  <c:v>1270.2169999999992</c:v>
                </c:pt>
                <c:pt idx="10">
                  <c:v>1270.2169999999992</c:v>
                </c:pt>
                <c:pt idx="11">
                  <c:v>1272.7769999999991</c:v>
                </c:pt>
              </c:numCache>
            </c:numRef>
          </c:val>
          <c:extLst>
            <c:ext xmlns:c16="http://schemas.microsoft.com/office/drawing/2014/chart" uri="{C3380CC4-5D6E-409C-BE32-E72D297353CC}">
              <c16:uniqueId val="{0000000D-A10D-4DC0-A3DF-71286D468598}"/>
            </c:ext>
          </c:extLst>
        </c:ser>
        <c:dLbls>
          <c:showLegendKey val="0"/>
          <c:showVal val="0"/>
          <c:showCatName val="0"/>
          <c:showSerName val="0"/>
          <c:showPercent val="0"/>
          <c:showBubbleSize val="0"/>
        </c:dLbls>
        <c:gapWidth val="50"/>
        <c:overlap val="100"/>
        <c:axId val="235549440"/>
        <c:axId val="235550976"/>
      </c:barChart>
      <c:catAx>
        <c:axId val="235549440"/>
        <c:scaling>
          <c:orientation val="minMax"/>
        </c:scaling>
        <c:delete val="0"/>
        <c:axPos val="b"/>
        <c:majorTickMark val="none"/>
        <c:minorTickMark val="none"/>
        <c:tickLblPos val="nextTo"/>
        <c:txPr>
          <a:bodyPr/>
          <a:lstStyle/>
          <a:p>
            <a:pPr>
              <a:defRPr sz="900"/>
            </a:pPr>
            <a:endParaRPr lang="cs-CZ"/>
          </a:p>
        </c:txPr>
        <c:crossAx val="235550976"/>
        <c:crosses val="autoZero"/>
        <c:auto val="1"/>
        <c:lblAlgn val="ctr"/>
        <c:lblOffset val="100"/>
        <c:noMultiLvlLbl val="0"/>
      </c:catAx>
      <c:valAx>
        <c:axId val="235550976"/>
        <c:scaling>
          <c:orientation val="minMax"/>
          <c:max val="4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549440"/>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podle sektorů národního hospodářství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9.5311695002577176E-4"/>
          <c:y val="2.22841290795017E-2"/>
        </c:manualLayout>
      </c:layout>
      <c:overlay val="0"/>
      <c:spPr>
        <a:solidFill>
          <a:sysClr val="window" lastClr="FFFFFF"/>
        </a:solidFill>
      </c:spPr>
    </c:title>
    <c:autoTitleDeleted val="0"/>
    <c:plotArea>
      <c:layout/>
      <c:barChart>
        <c:barDir val="col"/>
        <c:grouping val="stacked"/>
        <c:varyColors val="0"/>
        <c:ser>
          <c:idx val="0"/>
          <c:order val="0"/>
          <c:tx>
            <c:strRef>
              <c:f>'7.1'!$A$8</c:f>
              <c:strCache>
                <c:ptCount val="1"/>
                <c:pt idx="0">
                  <c:v>Průmysl</c:v>
                </c:pt>
              </c:strCache>
            </c:strRef>
          </c:tx>
          <c:spPr>
            <a:solidFill>
              <a:schemeClr val="accent1"/>
            </a:solidFill>
          </c:spPr>
          <c:invertIfNegative val="0"/>
          <c:val>
            <c:numRef>
              <c:f>'7.1'!$B$8:$M$8</c:f>
              <c:numCache>
                <c:formatCode>#,##0.0</c:formatCode>
                <c:ptCount val="12"/>
                <c:pt idx="0">
                  <c:v>1988.7722349999997</c:v>
                </c:pt>
                <c:pt idx="1">
                  <c:v>1509.3538129999993</c:v>
                </c:pt>
                <c:pt idx="2">
                  <c:v>1397.7265550000002</c:v>
                </c:pt>
                <c:pt idx="3">
                  <c:v>1148.628665</c:v>
                </c:pt>
                <c:pt idx="4">
                  <c:v>1009.2821449999998</c:v>
                </c:pt>
                <c:pt idx="5">
                  <c:v>889.30793300000028</c:v>
                </c:pt>
                <c:pt idx="6">
                  <c:v>787.02042000000029</c:v>
                </c:pt>
                <c:pt idx="7">
                  <c:v>805.89863200000002</c:v>
                </c:pt>
                <c:pt idx="8">
                  <c:v>865.96320200000014</c:v>
                </c:pt>
                <c:pt idx="9">
                  <c:v>1161.6996830000001</c:v>
                </c:pt>
                <c:pt idx="10">
                  <c:v>1546.980599</c:v>
                </c:pt>
                <c:pt idx="11">
                  <c:v>1630.5934020000002</c:v>
                </c:pt>
              </c:numCache>
            </c:numRef>
          </c:val>
          <c:extLst>
            <c:ext xmlns:c16="http://schemas.microsoft.com/office/drawing/2014/chart" uri="{C3380CC4-5D6E-409C-BE32-E72D297353CC}">
              <c16:uniqueId val="{00000000-F27B-49DE-A9FD-237786D95FC5}"/>
            </c:ext>
          </c:extLst>
        </c:ser>
        <c:ser>
          <c:idx val="1"/>
          <c:order val="1"/>
          <c:tx>
            <c:strRef>
              <c:f>'7.1'!$A$9</c:f>
              <c:strCache>
                <c:ptCount val="1"/>
                <c:pt idx="0">
                  <c:v>Energetika</c:v>
                </c:pt>
              </c:strCache>
            </c:strRef>
          </c:tx>
          <c:spPr>
            <a:solidFill>
              <a:schemeClr val="accent2"/>
            </a:solidFill>
          </c:spPr>
          <c:invertIfNegative val="0"/>
          <c:val>
            <c:numRef>
              <c:f>'7.1'!$B$9:$M$9</c:f>
              <c:numCache>
                <c:formatCode>#,##0.0</c:formatCode>
                <c:ptCount val="12"/>
                <c:pt idx="0">
                  <c:v>314.43469600000003</c:v>
                </c:pt>
                <c:pt idx="1">
                  <c:v>254.30757699999998</c:v>
                </c:pt>
                <c:pt idx="2">
                  <c:v>231.24476499999997</c:v>
                </c:pt>
                <c:pt idx="3">
                  <c:v>177.047642</c:v>
                </c:pt>
                <c:pt idx="4">
                  <c:v>133.485277</c:v>
                </c:pt>
                <c:pt idx="5">
                  <c:v>116.08096900000001</c:v>
                </c:pt>
                <c:pt idx="6">
                  <c:v>111.594599</c:v>
                </c:pt>
                <c:pt idx="7">
                  <c:v>121.03664499999999</c:v>
                </c:pt>
                <c:pt idx="8">
                  <c:v>113.089032</c:v>
                </c:pt>
                <c:pt idx="9">
                  <c:v>179.89421099999998</c:v>
                </c:pt>
                <c:pt idx="10">
                  <c:v>227.826491</c:v>
                </c:pt>
                <c:pt idx="11">
                  <c:v>265.91231900000002</c:v>
                </c:pt>
              </c:numCache>
            </c:numRef>
          </c:val>
          <c:extLst>
            <c:ext xmlns:c16="http://schemas.microsoft.com/office/drawing/2014/chart" uri="{C3380CC4-5D6E-409C-BE32-E72D297353CC}">
              <c16:uniqueId val="{00000001-F27B-49DE-A9FD-237786D95FC5}"/>
            </c:ext>
          </c:extLst>
        </c:ser>
        <c:ser>
          <c:idx val="2"/>
          <c:order val="2"/>
          <c:tx>
            <c:strRef>
              <c:f>'7.1'!$A$10</c:f>
              <c:strCache>
                <c:ptCount val="1"/>
                <c:pt idx="0">
                  <c:v>Doprava</c:v>
                </c:pt>
              </c:strCache>
            </c:strRef>
          </c:tx>
          <c:spPr>
            <a:solidFill>
              <a:schemeClr val="accent3"/>
            </a:solidFill>
          </c:spPr>
          <c:invertIfNegative val="0"/>
          <c:val>
            <c:numRef>
              <c:f>'7.1'!$B$10:$M$10</c:f>
              <c:numCache>
                <c:formatCode>#,##0.0</c:formatCode>
                <c:ptCount val="12"/>
                <c:pt idx="0">
                  <c:v>103.205364</c:v>
                </c:pt>
                <c:pt idx="1">
                  <c:v>84.998989000000009</c:v>
                </c:pt>
                <c:pt idx="2">
                  <c:v>60.823780999999997</c:v>
                </c:pt>
                <c:pt idx="3">
                  <c:v>47.984081999999994</c:v>
                </c:pt>
                <c:pt idx="4">
                  <c:v>17.756594</c:v>
                </c:pt>
                <c:pt idx="5">
                  <c:v>4.8103900000000008</c:v>
                </c:pt>
                <c:pt idx="6">
                  <c:v>4.1574099999999996</c:v>
                </c:pt>
                <c:pt idx="7">
                  <c:v>3.8885939999999994</c:v>
                </c:pt>
                <c:pt idx="8">
                  <c:v>7.0743450000000001</c:v>
                </c:pt>
                <c:pt idx="9">
                  <c:v>30.959159999999997</c:v>
                </c:pt>
                <c:pt idx="10">
                  <c:v>69.010783999999987</c:v>
                </c:pt>
                <c:pt idx="11">
                  <c:v>97.517302000000001</c:v>
                </c:pt>
              </c:numCache>
            </c:numRef>
          </c:val>
          <c:extLst>
            <c:ext xmlns:c16="http://schemas.microsoft.com/office/drawing/2014/chart" uri="{C3380CC4-5D6E-409C-BE32-E72D297353CC}">
              <c16:uniqueId val="{00000002-F27B-49DE-A9FD-237786D95FC5}"/>
            </c:ext>
          </c:extLst>
        </c:ser>
        <c:ser>
          <c:idx val="3"/>
          <c:order val="3"/>
          <c:tx>
            <c:strRef>
              <c:f>'7.1'!$A$11</c:f>
              <c:strCache>
                <c:ptCount val="1"/>
                <c:pt idx="0">
                  <c:v>Stavebnictví</c:v>
                </c:pt>
              </c:strCache>
            </c:strRef>
          </c:tx>
          <c:spPr>
            <a:solidFill>
              <a:schemeClr val="accent4"/>
            </a:solidFill>
          </c:spPr>
          <c:invertIfNegative val="0"/>
          <c:val>
            <c:numRef>
              <c:f>'7.1'!$B$11:$M$11</c:f>
              <c:numCache>
                <c:formatCode>#,##0.0</c:formatCode>
                <c:ptCount val="12"/>
                <c:pt idx="0">
                  <c:v>51.950377999999994</c:v>
                </c:pt>
                <c:pt idx="1">
                  <c:v>34.313905999999996</c:v>
                </c:pt>
                <c:pt idx="2">
                  <c:v>26.497553999999997</c:v>
                </c:pt>
                <c:pt idx="3">
                  <c:v>19.003565000000002</c:v>
                </c:pt>
                <c:pt idx="4">
                  <c:v>6.2011260000000012</c:v>
                </c:pt>
                <c:pt idx="5">
                  <c:v>2.8934799999999998</c:v>
                </c:pt>
                <c:pt idx="6">
                  <c:v>2.1741160000000002</c:v>
                </c:pt>
                <c:pt idx="7">
                  <c:v>2.5859529999999999</c:v>
                </c:pt>
                <c:pt idx="8">
                  <c:v>4.2836350000000003</c:v>
                </c:pt>
                <c:pt idx="9">
                  <c:v>14.962713000000001</c:v>
                </c:pt>
                <c:pt idx="10">
                  <c:v>32.352787000000006</c:v>
                </c:pt>
                <c:pt idx="11">
                  <c:v>40.437474000000009</c:v>
                </c:pt>
              </c:numCache>
            </c:numRef>
          </c:val>
          <c:extLst>
            <c:ext xmlns:c16="http://schemas.microsoft.com/office/drawing/2014/chart" uri="{C3380CC4-5D6E-409C-BE32-E72D297353CC}">
              <c16:uniqueId val="{00000003-F27B-49DE-A9FD-237786D95FC5}"/>
            </c:ext>
          </c:extLst>
        </c:ser>
        <c:ser>
          <c:idx val="4"/>
          <c:order val="4"/>
          <c:tx>
            <c:strRef>
              <c:f>'7.1'!$A$12</c:f>
              <c:strCache>
                <c:ptCount val="1"/>
                <c:pt idx="0">
                  <c:v>Zemědělství a lesnictví</c:v>
                </c:pt>
              </c:strCache>
            </c:strRef>
          </c:tx>
          <c:spPr>
            <a:solidFill>
              <a:schemeClr val="accent5"/>
            </a:solidFill>
          </c:spPr>
          <c:invertIfNegative val="0"/>
          <c:val>
            <c:numRef>
              <c:f>'7.1'!$B$12:$M$12</c:f>
              <c:numCache>
                <c:formatCode>#,##0.0</c:formatCode>
                <c:ptCount val="12"/>
                <c:pt idx="0">
                  <c:v>73.907429999999991</c:v>
                </c:pt>
                <c:pt idx="1">
                  <c:v>59.674689999999991</c:v>
                </c:pt>
                <c:pt idx="2">
                  <c:v>56.937942</c:v>
                </c:pt>
                <c:pt idx="3">
                  <c:v>45.494248000000006</c:v>
                </c:pt>
                <c:pt idx="4">
                  <c:v>35.049373999999993</c:v>
                </c:pt>
                <c:pt idx="5">
                  <c:v>25.222608000000005</c:v>
                </c:pt>
                <c:pt idx="6">
                  <c:v>20.402159999999995</c:v>
                </c:pt>
                <c:pt idx="7">
                  <c:v>18.290945999999995</c:v>
                </c:pt>
                <c:pt idx="8">
                  <c:v>31.141836999999999</c:v>
                </c:pt>
                <c:pt idx="9">
                  <c:v>48.442775999999988</c:v>
                </c:pt>
                <c:pt idx="10">
                  <c:v>58.168648000000005</c:v>
                </c:pt>
                <c:pt idx="11">
                  <c:v>54.789953000000011</c:v>
                </c:pt>
              </c:numCache>
            </c:numRef>
          </c:val>
          <c:extLst>
            <c:ext xmlns:c16="http://schemas.microsoft.com/office/drawing/2014/chart" uri="{C3380CC4-5D6E-409C-BE32-E72D297353CC}">
              <c16:uniqueId val="{00000004-F27B-49DE-A9FD-237786D95FC5}"/>
            </c:ext>
          </c:extLst>
        </c:ser>
        <c:ser>
          <c:idx val="5"/>
          <c:order val="5"/>
          <c:tx>
            <c:strRef>
              <c:f>'7.1'!$A$13</c:f>
              <c:strCache>
                <c:ptCount val="1"/>
                <c:pt idx="0">
                  <c:v>Domácnosti</c:v>
                </c:pt>
              </c:strCache>
            </c:strRef>
          </c:tx>
          <c:spPr>
            <a:solidFill>
              <a:schemeClr val="accent6"/>
            </a:solidFill>
          </c:spPr>
          <c:invertIfNegative val="0"/>
          <c:val>
            <c:numRef>
              <c:f>'7.1'!$B$13:$M$13</c:f>
              <c:numCache>
                <c:formatCode>#,##0.0</c:formatCode>
                <c:ptCount val="12"/>
                <c:pt idx="0">
                  <c:v>5314.1871050000018</c:v>
                </c:pt>
                <c:pt idx="1">
                  <c:v>3254.6908569999996</c:v>
                </c:pt>
                <c:pt idx="2">
                  <c:v>3276.2081619999999</c:v>
                </c:pt>
                <c:pt idx="3">
                  <c:v>2140.9252710000001</c:v>
                </c:pt>
                <c:pt idx="4">
                  <c:v>1145.0548649999998</c:v>
                </c:pt>
                <c:pt idx="5">
                  <c:v>889.047507</c:v>
                </c:pt>
                <c:pt idx="6">
                  <c:v>790.13161500000001</c:v>
                </c:pt>
                <c:pt idx="7">
                  <c:v>818.0751790000005</c:v>
                </c:pt>
                <c:pt idx="8">
                  <c:v>1284.0952509999997</c:v>
                </c:pt>
                <c:pt idx="9">
                  <c:v>2793.705542000002</c:v>
                </c:pt>
                <c:pt idx="10">
                  <c:v>4326.3681899999974</c:v>
                </c:pt>
                <c:pt idx="11">
                  <c:v>4906.4912010000025</c:v>
                </c:pt>
              </c:numCache>
            </c:numRef>
          </c:val>
          <c:extLst>
            <c:ext xmlns:c16="http://schemas.microsoft.com/office/drawing/2014/chart" uri="{C3380CC4-5D6E-409C-BE32-E72D297353CC}">
              <c16:uniqueId val="{00000005-F27B-49DE-A9FD-237786D95FC5}"/>
            </c:ext>
          </c:extLst>
        </c:ser>
        <c:ser>
          <c:idx val="6"/>
          <c:order val="6"/>
          <c:tx>
            <c:strRef>
              <c:f>'7.1'!$A$14</c:f>
              <c:strCache>
                <c:ptCount val="1"/>
                <c:pt idx="0">
                  <c:v>Obchod, služby, školství, zdravotnictví</c:v>
                </c:pt>
              </c:strCache>
            </c:strRef>
          </c:tx>
          <c:spPr>
            <a:solidFill>
              <a:srgbClr val="F0948F"/>
            </a:solidFill>
          </c:spPr>
          <c:invertIfNegative val="0"/>
          <c:val>
            <c:numRef>
              <c:f>'7.1'!$B$14:$M$14</c:f>
              <c:numCache>
                <c:formatCode>#,##0.0</c:formatCode>
                <c:ptCount val="12"/>
                <c:pt idx="0">
                  <c:v>2777.9129579999985</c:v>
                </c:pt>
                <c:pt idx="1">
                  <c:v>2083.4906829999995</c:v>
                </c:pt>
                <c:pt idx="2">
                  <c:v>1626.1847719999998</c:v>
                </c:pt>
                <c:pt idx="3">
                  <c:v>1179.4553119999989</c:v>
                </c:pt>
                <c:pt idx="4">
                  <c:v>551.6649759999998</c:v>
                </c:pt>
                <c:pt idx="5">
                  <c:v>351.46408799999983</c:v>
                </c:pt>
                <c:pt idx="6">
                  <c:v>322.56758700000012</c:v>
                </c:pt>
                <c:pt idx="7">
                  <c:v>299.58868799999993</c:v>
                </c:pt>
                <c:pt idx="8">
                  <c:v>429.82384800000011</c:v>
                </c:pt>
                <c:pt idx="9">
                  <c:v>1101.4067060000002</c:v>
                </c:pt>
                <c:pt idx="10">
                  <c:v>1948.6059669999993</c:v>
                </c:pt>
                <c:pt idx="11">
                  <c:v>2527.5017789999974</c:v>
                </c:pt>
              </c:numCache>
            </c:numRef>
          </c:val>
          <c:extLst>
            <c:ext xmlns:c16="http://schemas.microsoft.com/office/drawing/2014/chart" uri="{C3380CC4-5D6E-409C-BE32-E72D297353CC}">
              <c16:uniqueId val="{00000006-F27B-49DE-A9FD-237786D95FC5}"/>
            </c:ext>
          </c:extLst>
        </c:ser>
        <c:ser>
          <c:idx val="7"/>
          <c:order val="7"/>
          <c:tx>
            <c:strRef>
              <c:f>'7.1'!$A$15</c:f>
              <c:strCache>
                <c:ptCount val="1"/>
                <c:pt idx="0">
                  <c:v>Ostatní</c:v>
                </c:pt>
              </c:strCache>
            </c:strRef>
          </c:tx>
          <c:spPr>
            <a:solidFill>
              <a:srgbClr val="F7C9C7"/>
            </a:solidFill>
          </c:spPr>
          <c:invertIfNegative val="0"/>
          <c:val>
            <c:numRef>
              <c:f>'7.1'!$B$15:$M$15</c:f>
              <c:numCache>
                <c:formatCode>#,##0.0</c:formatCode>
                <c:ptCount val="12"/>
                <c:pt idx="0">
                  <c:v>278.11003200000005</c:v>
                </c:pt>
                <c:pt idx="1">
                  <c:v>182.48295500000006</c:v>
                </c:pt>
                <c:pt idx="2">
                  <c:v>157.91658900000002</c:v>
                </c:pt>
                <c:pt idx="3">
                  <c:v>106.79679100000001</c:v>
                </c:pt>
                <c:pt idx="4">
                  <c:v>50.425460000000001</c:v>
                </c:pt>
                <c:pt idx="5">
                  <c:v>32.037745000000001</c:v>
                </c:pt>
                <c:pt idx="6">
                  <c:v>36.939429000000004</c:v>
                </c:pt>
                <c:pt idx="7">
                  <c:v>31.800995999999998</c:v>
                </c:pt>
                <c:pt idx="8">
                  <c:v>56.174126000000001</c:v>
                </c:pt>
                <c:pt idx="9">
                  <c:v>124.63864100000002</c:v>
                </c:pt>
                <c:pt idx="10">
                  <c:v>207.163175</c:v>
                </c:pt>
                <c:pt idx="11">
                  <c:v>240.20240299999998</c:v>
                </c:pt>
              </c:numCache>
            </c:numRef>
          </c:val>
          <c:extLst>
            <c:ext xmlns:c16="http://schemas.microsoft.com/office/drawing/2014/chart" uri="{C3380CC4-5D6E-409C-BE32-E72D297353CC}">
              <c16:uniqueId val="{00000007-F27B-49DE-A9FD-237786D95FC5}"/>
            </c:ext>
          </c:extLst>
        </c:ser>
        <c:dLbls>
          <c:showLegendKey val="0"/>
          <c:showVal val="0"/>
          <c:showCatName val="0"/>
          <c:showSerName val="0"/>
          <c:showPercent val="0"/>
          <c:showBubbleSize val="0"/>
        </c:dLbls>
        <c:gapWidth val="50"/>
        <c:overlap val="100"/>
        <c:axId val="235601280"/>
        <c:axId val="234820736"/>
      </c:barChart>
      <c:catAx>
        <c:axId val="235601280"/>
        <c:scaling>
          <c:orientation val="minMax"/>
        </c:scaling>
        <c:delete val="0"/>
        <c:axPos val="b"/>
        <c:majorTickMark val="none"/>
        <c:minorTickMark val="none"/>
        <c:tickLblPos val="nextTo"/>
        <c:txPr>
          <a:bodyPr/>
          <a:lstStyle/>
          <a:p>
            <a:pPr>
              <a:defRPr sz="900"/>
            </a:pPr>
            <a:endParaRPr lang="cs-CZ"/>
          </a:p>
        </c:txPr>
        <c:crossAx val="234820736"/>
        <c:crosses val="autoZero"/>
        <c:auto val="1"/>
        <c:lblAlgn val="ctr"/>
        <c:lblOffset val="100"/>
        <c:noMultiLvlLbl val="0"/>
      </c:catAx>
      <c:valAx>
        <c:axId val="234820736"/>
        <c:scaling>
          <c:orientation val="minMax"/>
          <c:max val="12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601280"/>
        <c:crosses val="autoZero"/>
        <c:crossBetween val="between"/>
        <c:majorUnit val="2000"/>
      </c:valAx>
    </c:plotArea>
    <c:legend>
      <c:legendPos val="b"/>
      <c:layout>
        <c:manualLayout>
          <c:xMode val="edge"/>
          <c:yMode val="edge"/>
          <c:x val="1.0088566815436963E-3"/>
          <c:y val="0.91434267375625611"/>
          <c:w val="0.81491002466308415"/>
          <c:h val="6.337319716424222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'7.1'!$O$8</c:f>
              <c:strCache>
                <c:ptCount val="1"/>
              </c:strCache>
            </c:strRef>
          </c:tx>
          <c:spPr>
            <a:solidFill>
              <a:schemeClr val="tx2"/>
            </a:solidFill>
          </c:spPr>
          <c:invertIfNegative val="0"/>
          <c:cat>
            <c:numRef>
              <c:f>'7.1'!$P$7</c:f>
              <c:numCache>
                <c:formatCode>General</c:formatCode>
                <c:ptCount val="1"/>
              </c:numCache>
            </c:numRef>
          </c:cat>
          <c:val>
            <c:numRef>
              <c:f>'7.1'!$P$8</c:f>
              <c:numCache>
                <c:formatCode>0%</c:formatCode>
                <c:ptCount val="1"/>
              </c:numCache>
            </c:numRef>
          </c:val>
          <c:extLst>
            <c:ext xmlns:c16="http://schemas.microsoft.com/office/drawing/2014/chart" uri="{C3380CC4-5D6E-409C-BE32-E72D297353CC}">
              <c16:uniqueId val="{00000000-520D-42CF-BCEA-16F4CB5B3DF0}"/>
            </c:ext>
          </c:extLst>
        </c:ser>
        <c:ser>
          <c:idx val="1"/>
          <c:order val="1"/>
          <c:tx>
            <c:strRef>
              <c:f>'7.1'!$O$9</c:f>
              <c:strCache>
                <c:ptCount val="1"/>
              </c:strCache>
            </c:strRef>
          </c:tx>
          <c:spPr>
            <a:solidFill>
              <a:schemeClr val="accent2"/>
            </a:solidFill>
          </c:spPr>
          <c:invertIfNegative val="0"/>
          <c:cat>
            <c:numRef>
              <c:f>'7.1'!$P$7</c:f>
              <c:numCache>
                <c:formatCode>General</c:formatCode>
                <c:ptCount val="1"/>
              </c:numCache>
            </c:numRef>
          </c:cat>
          <c:val>
            <c:numRef>
              <c:f>'7.1'!$P$9</c:f>
              <c:numCache>
                <c:formatCode>0%</c:formatCode>
                <c:ptCount val="1"/>
              </c:numCache>
            </c:numRef>
          </c:val>
          <c:extLst>
            <c:ext xmlns:c16="http://schemas.microsoft.com/office/drawing/2014/chart" uri="{C3380CC4-5D6E-409C-BE32-E72D297353CC}">
              <c16:uniqueId val="{00000001-520D-42CF-BCEA-16F4CB5B3DF0}"/>
            </c:ext>
          </c:extLst>
        </c:ser>
        <c:ser>
          <c:idx val="2"/>
          <c:order val="2"/>
          <c:tx>
            <c:strRef>
              <c:f>'7.1'!$O$10</c:f>
              <c:strCache>
                <c:ptCount val="1"/>
              </c:strCache>
            </c:strRef>
          </c:tx>
          <c:spPr>
            <a:solidFill>
              <a:schemeClr val="accent3"/>
            </a:solidFill>
          </c:spPr>
          <c:invertIfNegative val="0"/>
          <c:cat>
            <c:numRef>
              <c:f>'7.1'!$P$7</c:f>
              <c:numCache>
                <c:formatCode>General</c:formatCode>
                <c:ptCount val="1"/>
              </c:numCache>
            </c:numRef>
          </c:cat>
          <c:val>
            <c:numRef>
              <c:f>'7.1'!$P$10</c:f>
              <c:numCache>
                <c:formatCode>0%</c:formatCode>
                <c:ptCount val="1"/>
              </c:numCache>
            </c:numRef>
          </c:val>
          <c:extLst>
            <c:ext xmlns:c16="http://schemas.microsoft.com/office/drawing/2014/chart" uri="{C3380CC4-5D6E-409C-BE32-E72D297353CC}">
              <c16:uniqueId val="{00000002-520D-42CF-BCEA-16F4CB5B3DF0}"/>
            </c:ext>
          </c:extLst>
        </c:ser>
        <c:ser>
          <c:idx val="3"/>
          <c:order val="3"/>
          <c:tx>
            <c:strRef>
              <c:f>'7.1'!$O$11</c:f>
              <c:strCache>
                <c:ptCount val="1"/>
              </c:strCache>
            </c:strRef>
          </c:tx>
          <c:spPr>
            <a:solidFill>
              <a:schemeClr val="accent4"/>
            </a:solidFill>
          </c:spPr>
          <c:invertIfNegative val="0"/>
          <c:cat>
            <c:numRef>
              <c:f>'7.1'!$P$7</c:f>
              <c:numCache>
                <c:formatCode>General</c:formatCode>
                <c:ptCount val="1"/>
              </c:numCache>
            </c:numRef>
          </c:cat>
          <c:val>
            <c:numRef>
              <c:f>'7.1'!$P$11</c:f>
              <c:numCache>
                <c:formatCode>0%</c:formatCode>
                <c:ptCount val="1"/>
              </c:numCache>
            </c:numRef>
          </c:val>
          <c:extLst>
            <c:ext xmlns:c16="http://schemas.microsoft.com/office/drawing/2014/chart" uri="{C3380CC4-5D6E-409C-BE32-E72D297353CC}">
              <c16:uniqueId val="{00000003-520D-42CF-BCEA-16F4CB5B3DF0}"/>
            </c:ext>
          </c:extLst>
        </c:ser>
        <c:ser>
          <c:idx val="4"/>
          <c:order val="4"/>
          <c:tx>
            <c:strRef>
              <c:f>'7.1'!$O$12</c:f>
              <c:strCache>
                <c:ptCount val="1"/>
              </c:strCache>
            </c:strRef>
          </c:tx>
          <c:invertIfNegative val="0"/>
          <c:cat>
            <c:numRef>
              <c:f>'7.1'!$P$7</c:f>
              <c:numCache>
                <c:formatCode>General</c:formatCode>
                <c:ptCount val="1"/>
              </c:numCache>
            </c:numRef>
          </c:cat>
          <c:val>
            <c:numRef>
              <c:f>'7.1'!$P$12</c:f>
              <c:numCache>
                <c:formatCode>0%</c:formatCode>
                <c:ptCount val="1"/>
              </c:numCache>
            </c:numRef>
          </c:val>
          <c:extLst>
            <c:ext xmlns:c16="http://schemas.microsoft.com/office/drawing/2014/chart" uri="{C3380CC4-5D6E-409C-BE32-E72D297353CC}">
              <c16:uniqueId val="{00000004-520D-42CF-BCEA-16F4CB5B3DF0}"/>
            </c:ext>
          </c:extLst>
        </c:ser>
        <c:ser>
          <c:idx val="5"/>
          <c:order val="5"/>
          <c:tx>
            <c:strRef>
              <c:f>'7.1'!$O$13</c:f>
              <c:strCache>
                <c:ptCount val="1"/>
              </c:strCache>
            </c:strRef>
          </c:tx>
          <c:spPr>
            <a:solidFill>
              <a:schemeClr val="accent6"/>
            </a:solidFill>
          </c:spPr>
          <c:invertIfNegative val="0"/>
          <c:cat>
            <c:numRef>
              <c:f>'7.1'!$P$7</c:f>
              <c:numCache>
                <c:formatCode>General</c:formatCode>
                <c:ptCount val="1"/>
              </c:numCache>
            </c:numRef>
          </c:cat>
          <c:val>
            <c:numRef>
              <c:f>'7.1'!$P$13</c:f>
              <c:numCache>
                <c:formatCode>0%</c:formatCode>
                <c:ptCount val="1"/>
              </c:numCache>
            </c:numRef>
          </c:val>
          <c:extLst>
            <c:ext xmlns:c16="http://schemas.microsoft.com/office/drawing/2014/chart" uri="{C3380CC4-5D6E-409C-BE32-E72D297353CC}">
              <c16:uniqueId val="{00000005-520D-42CF-BCEA-16F4CB5B3DF0}"/>
            </c:ext>
          </c:extLst>
        </c:ser>
        <c:ser>
          <c:idx val="6"/>
          <c:order val="6"/>
          <c:tx>
            <c:strRef>
              <c:f>'7.1'!$O$14</c:f>
              <c:strCache>
                <c:ptCount val="1"/>
              </c:strCache>
            </c:strRef>
          </c:tx>
          <c:spPr>
            <a:solidFill>
              <a:srgbClr val="F0948F"/>
            </a:solidFill>
          </c:spPr>
          <c:invertIfNegative val="0"/>
          <c:cat>
            <c:numRef>
              <c:f>'7.1'!$P$7</c:f>
              <c:numCache>
                <c:formatCode>General</c:formatCode>
                <c:ptCount val="1"/>
              </c:numCache>
            </c:numRef>
          </c:cat>
          <c:val>
            <c:numRef>
              <c:f>'7.1'!$P$14</c:f>
              <c:numCache>
                <c:formatCode>0%</c:formatCode>
                <c:ptCount val="1"/>
              </c:numCache>
            </c:numRef>
          </c:val>
          <c:extLst>
            <c:ext xmlns:c16="http://schemas.microsoft.com/office/drawing/2014/chart" uri="{C3380CC4-5D6E-409C-BE32-E72D297353CC}">
              <c16:uniqueId val="{00000006-520D-42CF-BCEA-16F4CB5B3DF0}"/>
            </c:ext>
          </c:extLst>
        </c:ser>
        <c:ser>
          <c:idx val="7"/>
          <c:order val="7"/>
          <c:tx>
            <c:strRef>
              <c:f>'7.1'!$O$15</c:f>
              <c:strCache>
                <c:ptCount val="1"/>
              </c:strCache>
            </c:strRef>
          </c:tx>
          <c:spPr>
            <a:solidFill>
              <a:srgbClr val="F7C9C7"/>
            </a:solidFill>
          </c:spPr>
          <c:invertIfNegative val="0"/>
          <c:cat>
            <c:numRef>
              <c:f>'7.1'!$P$7</c:f>
              <c:numCache>
                <c:formatCode>General</c:formatCode>
                <c:ptCount val="1"/>
              </c:numCache>
            </c:numRef>
          </c:cat>
          <c:val>
            <c:numRef>
              <c:f>'7.1'!$P$15</c:f>
              <c:numCache>
                <c:formatCode>0%</c:formatCode>
                <c:ptCount val="1"/>
              </c:numCache>
            </c:numRef>
          </c:val>
          <c:extLst>
            <c:ext xmlns:c16="http://schemas.microsoft.com/office/drawing/2014/chart" uri="{C3380CC4-5D6E-409C-BE32-E72D297353CC}">
              <c16:uniqueId val="{00000007-520D-42CF-BCEA-16F4CB5B3DF0}"/>
            </c:ext>
          </c:extLst>
        </c:ser>
        <c:dLbls>
          <c:showLegendKey val="0"/>
          <c:showVal val="0"/>
          <c:showCatName val="0"/>
          <c:showSerName val="0"/>
          <c:showPercent val="0"/>
          <c:showBubbleSize val="0"/>
        </c:dLbls>
        <c:gapWidth val="150"/>
        <c:axId val="234870272"/>
        <c:axId val="234871808"/>
      </c:barChart>
      <c:catAx>
        <c:axId val="234870272"/>
        <c:scaling>
          <c:orientation val="minMax"/>
        </c:scaling>
        <c:delete val="1"/>
        <c:axPos val="b"/>
        <c:numFmt formatCode="General" sourceLinked="1"/>
        <c:majorTickMark val="out"/>
        <c:minorTickMark val="none"/>
        <c:tickLblPos val="nextTo"/>
        <c:crossAx val="234871808"/>
        <c:crosses val="autoZero"/>
        <c:auto val="1"/>
        <c:lblAlgn val="ctr"/>
        <c:lblOffset val="100"/>
        <c:noMultiLvlLbl val="0"/>
      </c:catAx>
      <c:valAx>
        <c:axId val="234871808"/>
        <c:scaling>
          <c:orientation val="minMax"/>
        </c:scaling>
        <c:delete val="1"/>
        <c:axPos val="l"/>
        <c:numFmt formatCode="0%" sourceLinked="1"/>
        <c:majorTickMark val="out"/>
        <c:minorTickMark val="none"/>
        <c:tickLblPos val="nextTo"/>
        <c:crossAx val="2348702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Spotřeba tepla v krajích ČR podle sektorů národního hospodářství (TJ)</a:t>
            </a:r>
          </a:p>
        </c:rich>
      </c:tx>
      <c:layout>
        <c:manualLayout>
          <c:xMode val="edge"/>
          <c:yMode val="edge"/>
          <c:x val="1.1096921549336717E-4"/>
          <c:y val="2.6610081681993657E-2"/>
        </c:manualLayout>
      </c:layout>
      <c:overlay val="0"/>
    </c:title>
    <c:autoTitleDeleted val="0"/>
    <c:plotArea>
      <c:layout>
        <c:manualLayout>
          <c:layoutTarget val="inner"/>
          <c:xMode val="edge"/>
          <c:yMode val="edge"/>
          <c:x val="4.6612307810022749E-2"/>
          <c:y val="0.14640605169467286"/>
          <c:w val="0.54332795749197038"/>
          <c:h val="0.44660015416014731"/>
        </c:manualLayout>
      </c:layout>
      <c:barChart>
        <c:barDir val="col"/>
        <c:grouping val="stacked"/>
        <c:varyColors val="0"/>
        <c:ser>
          <c:idx val="0"/>
          <c:order val="0"/>
          <c:tx>
            <c:strRef>
              <c:f>'7.2'!$B$3</c:f>
              <c:strCache>
                <c:ptCount val="1"/>
                <c:pt idx="0">
                  <c:v>Průmysl</c:v>
                </c:pt>
              </c:strCache>
            </c:strRef>
          </c:tx>
          <c:spPr>
            <a:solidFill>
              <a:schemeClr val="tx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'7.2'!$B$5:$B$18</c:f>
              <c:numCache>
                <c:formatCode>#,##0.0</c:formatCode>
                <c:ptCount val="14"/>
                <c:pt idx="0">
                  <c:v>260.20172700000001</c:v>
                </c:pt>
                <c:pt idx="1">
                  <c:v>744.05900199999985</c:v>
                </c:pt>
                <c:pt idx="2">
                  <c:v>425.50017000000014</c:v>
                </c:pt>
                <c:pt idx="3">
                  <c:v>131.69077900000005</c:v>
                </c:pt>
                <c:pt idx="4">
                  <c:v>130.09369400000003</c:v>
                </c:pt>
                <c:pt idx="5">
                  <c:v>640.97544400000015</c:v>
                </c:pt>
                <c:pt idx="6">
                  <c:v>155.79828499999999</c:v>
                </c:pt>
                <c:pt idx="7">
                  <c:v>1746.8243329999984</c:v>
                </c:pt>
                <c:pt idx="8">
                  <c:v>424.91124699999995</c:v>
                </c:pt>
                <c:pt idx="9">
                  <c:v>366.89028599999995</c:v>
                </c:pt>
                <c:pt idx="10">
                  <c:v>373.22370300000011</c:v>
                </c:pt>
                <c:pt idx="11">
                  <c:v>4240.2156699999996</c:v>
                </c:pt>
                <c:pt idx="12">
                  <c:v>3581.1659329999984</c:v>
                </c:pt>
                <c:pt idx="13">
                  <c:v>1519.677011</c:v>
                </c:pt>
              </c:numCache>
            </c:numRef>
          </c:val>
          <c:extLst>
            <c:ext xmlns:c16="http://schemas.microsoft.com/office/drawing/2014/chart" uri="{C3380CC4-5D6E-409C-BE32-E72D297353CC}">
              <c16:uniqueId val="{00000000-EEF0-4BB7-8278-2B40CA1AB11C}"/>
            </c:ext>
          </c:extLst>
        </c:ser>
        <c:ser>
          <c:idx val="1"/>
          <c:order val="1"/>
          <c:tx>
            <c:strRef>
              <c:f>'7.2'!$C$3</c:f>
              <c:strCache>
                <c:ptCount val="1"/>
                <c:pt idx="0">
                  <c:v>Energetika</c:v>
                </c:pt>
              </c:strCache>
            </c:strRef>
          </c:tx>
          <c:spPr>
            <a:solidFill>
              <a:schemeClr val="accent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'7.2'!$C$5:$C$18</c:f>
              <c:numCache>
                <c:formatCode>#,##0.0</c:formatCode>
                <c:ptCount val="14"/>
                <c:pt idx="0">
                  <c:v>34.048538000000001</c:v>
                </c:pt>
                <c:pt idx="1">
                  <c:v>28.780010000000004</c:v>
                </c:pt>
                <c:pt idx="2">
                  <c:v>4.7105200000000007</c:v>
                </c:pt>
                <c:pt idx="3">
                  <c:v>89.049269999999993</c:v>
                </c:pt>
                <c:pt idx="4">
                  <c:v>40.749499999999998</c:v>
                </c:pt>
                <c:pt idx="5">
                  <c:v>6.1140400000000001</c:v>
                </c:pt>
                <c:pt idx="6">
                  <c:v>2.4521000000000002</c:v>
                </c:pt>
                <c:pt idx="7">
                  <c:v>624.3147560000001</c:v>
                </c:pt>
                <c:pt idx="8">
                  <c:v>37.555841000000001</c:v>
                </c:pt>
                <c:pt idx="9">
                  <c:v>14.218108999999998</c:v>
                </c:pt>
                <c:pt idx="10">
                  <c:v>0</c:v>
                </c:pt>
                <c:pt idx="11">
                  <c:v>965.92774800000007</c:v>
                </c:pt>
                <c:pt idx="12">
                  <c:v>395.71009699999985</c:v>
                </c:pt>
                <c:pt idx="13">
                  <c:v>2.3236939999999997</c:v>
                </c:pt>
              </c:numCache>
            </c:numRef>
          </c:val>
          <c:extLst>
            <c:ext xmlns:c16="http://schemas.microsoft.com/office/drawing/2014/chart" uri="{C3380CC4-5D6E-409C-BE32-E72D297353CC}">
              <c16:uniqueId val="{00000001-EEF0-4BB7-8278-2B40CA1AB11C}"/>
            </c:ext>
          </c:extLst>
        </c:ser>
        <c:ser>
          <c:idx val="2"/>
          <c:order val="2"/>
          <c:tx>
            <c:strRef>
              <c:f>'7.2'!$D$3</c:f>
              <c:strCache>
                <c:ptCount val="1"/>
                <c:pt idx="0">
                  <c:v>Doprava</c:v>
                </c:pt>
              </c:strCache>
            </c:strRef>
          </c:tx>
          <c:spPr>
            <a:solidFill>
              <a:schemeClr val="accent3"/>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'7.2'!$D$5:$D$18</c:f>
              <c:numCache>
                <c:formatCode>#,##0.0</c:formatCode>
                <c:ptCount val="14"/>
                <c:pt idx="0">
                  <c:v>175.65179900000001</c:v>
                </c:pt>
                <c:pt idx="1">
                  <c:v>39.813208999999993</c:v>
                </c:pt>
                <c:pt idx="2">
                  <c:v>0.55000000000000004</c:v>
                </c:pt>
                <c:pt idx="3">
                  <c:v>13.171477999999999</c:v>
                </c:pt>
                <c:pt idx="4">
                  <c:v>2.5008300000000001</c:v>
                </c:pt>
                <c:pt idx="5">
                  <c:v>14.8184</c:v>
                </c:pt>
                <c:pt idx="6">
                  <c:v>6.8970000000000002</c:v>
                </c:pt>
                <c:pt idx="7">
                  <c:v>43.585143999999985</c:v>
                </c:pt>
                <c:pt idx="8">
                  <c:v>0.96275999999999995</c:v>
                </c:pt>
                <c:pt idx="9">
                  <c:v>51.970355000000005</c:v>
                </c:pt>
                <c:pt idx="10">
                  <c:v>24.63251</c:v>
                </c:pt>
                <c:pt idx="11">
                  <c:v>17.641500000000001</c:v>
                </c:pt>
                <c:pt idx="12">
                  <c:v>127.42094</c:v>
                </c:pt>
                <c:pt idx="13">
                  <c:v>12.570869999999999</c:v>
                </c:pt>
              </c:numCache>
            </c:numRef>
          </c:val>
          <c:extLst>
            <c:ext xmlns:c16="http://schemas.microsoft.com/office/drawing/2014/chart" uri="{C3380CC4-5D6E-409C-BE32-E72D297353CC}">
              <c16:uniqueId val="{00000002-EEF0-4BB7-8278-2B40CA1AB11C}"/>
            </c:ext>
          </c:extLst>
        </c:ser>
        <c:ser>
          <c:idx val="3"/>
          <c:order val="3"/>
          <c:tx>
            <c:strRef>
              <c:f>'7.2'!$E$3</c:f>
              <c:strCache>
                <c:ptCount val="1"/>
                <c:pt idx="0">
                  <c:v>Stavebnictví</c:v>
                </c:pt>
              </c:strCache>
            </c:strRef>
          </c:tx>
          <c:spPr>
            <a:solidFill>
              <a:schemeClr val="accent4"/>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'7.2'!$E$5:$E$18</c:f>
              <c:numCache>
                <c:formatCode>#,##0.0</c:formatCode>
                <c:ptCount val="14"/>
                <c:pt idx="0">
                  <c:v>35.613153000000004</c:v>
                </c:pt>
                <c:pt idx="1">
                  <c:v>4.8983469999999993</c:v>
                </c:pt>
                <c:pt idx="2">
                  <c:v>0.65249000000000013</c:v>
                </c:pt>
                <c:pt idx="3">
                  <c:v>20.154173999999998</c:v>
                </c:pt>
                <c:pt idx="4">
                  <c:v>2.9266300000000007</c:v>
                </c:pt>
                <c:pt idx="5">
                  <c:v>6.1</c:v>
                </c:pt>
                <c:pt idx="6">
                  <c:v>1.2930999999999999</c:v>
                </c:pt>
                <c:pt idx="7">
                  <c:v>102.451725</c:v>
                </c:pt>
                <c:pt idx="8">
                  <c:v>20.468387000000003</c:v>
                </c:pt>
                <c:pt idx="9">
                  <c:v>19.836199000000001</c:v>
                </c:pt>
                <c:pt idx="10">
                  <c:v>3.4716970000000003</c:v>
                </c:pt>
                <c:pt idx="11">
                  <c:v>1.147429</c:v>
                </c:pt>
                <c:pt idx="12">
                  <c:v>8.7023659999999978</c:v>
                </c:pt>
                <c:pt idx="13">
                  <c:v>9.9409899999999993</c:v>
                </c:pt>
              </c:numCache>
            </c:numRef>
          </c:val>
          <c:extLst>
            <c:ext xmlns:c16="http://schemas.microsoft.com/office/drawing/2014/chart" uri="{C3380CC4-5D6E-409C-BE32-E72D297353CC}">
              <c16:uniqueId val="{00000003-EEF0-4BB7-8278-2B40CA1AB11C}"/>
            </c:ext>
          </c:extLst>
        </c:ser>
        <c:ser>
          <c:idx val="4"/>
          <c:order val="4"/>
          <c:tx>
            <c:strRef>
              <c:f>'7.2'!$F$3</c:f>
              <c:strCache>
                <c:ptCount val="1"/>
                <c:pt idx="0">
                  <c:v>Zemědělství a lesnictví</c:v>
                </c:pt>
              </c:strCache>
            </c:strRef>
          </c:tx>
          <c:spPr>
            <a:solidFill>
              <a:schemeClr val="accent5"/>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'7.2'!$F$5:$F$18</c:f>
              <c:numCache>
                <c:formatCode>#,##0.0</c:formatCode>
                <c:ptCount val="14"/>
                <c:pt idx="0">
                  <c:v>4.373659</c:v>
                </c:pt>
                <c:pt idx="1">
                  <c:v>20.500376000000003</c:v>
                </c:pt>
                <c:pt idx="2">
                  <c:v>41.786006999999998</c:v>
                </c:pt>
                <c:pt idx="3">
                  <c:v>5.8194999999999997</c:v>
                </c:pt>
                <c:pt idx="4">
                  <c:v>60.938789</c:v>
                </c:pt>
                <c:pt idx="5">
                  <c:v>0.99399999999999999</c:v>
                </c:pt>
                <c:pt idx="6">
                  <c:v>8.1914500000000015</c:v>
                </c:pt>
                <c:pt idx="7">
                  <c:v>35.620985000000005</c:v>
                </c:pt>
                <c:pt idx="8">
                  <c:v>11.909395</c:v>
                </c:pt>
                <c:pt idx="9">
                  <c:v>58.223629999999979</c:v>
                </c:pt>
                <c:pt idx="10">
                  <c:v>34.559275</c:v>
                </c:pt>
                <c:pt idx="11">
                  <c:v>15.172376</c:v>
                </c:pt>
                <c:pt idx="12">
                  <c:v>218.93847999999997</c:v>
                </c:pt>
                <c:pt idx="13">
                  <c:v>10.49469</c:v>
                </c:pt>
              </c:numCache>
            </c:numRef>
          </c:val>
          <c:extLst>
            <c:ext xmlns:c16="http://schemas.microsoft.com/office/drawing/2014/chart" uri="{C3380CC4-5D6E-409C-BE32-E72D297353CC}">
              <c16:uniqueId val="{00000004-EEF0-4BB7-8278-2B40CA1AB11C}"/>
            </c:ext>
          </c:extLst>
        </c:ser>
        <c:ser>
          <c:idx val="5"/>
          <c:order val="5"/>
          <c:tx>
            <c:strRef>
              <c:f>'7.2'!$G$3</c:f>
              <c:strCache>
                <c:ptCount val="1"/>
                <c:pt idx="0">
                  <c:v>Domácnosti</c:v>
                </c:pt>
              </c:strCache>
            </c:strRef>
          </c:tx>
          <c:spPr>
            <a:solidFill>
              <a:schemeClr val="accent6"/>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'7.2'!$G$5:$G$18</c:f>
              <c:numCache>
                <c:formatCode>#,##0.0</c:formatCode>
                <c:ptCount val="14"/>
                <c:pt idx="0">
                  <c:v>5855.3670699999948</c:v>
                </c:pt>
                <c:pt idx="1">
                  <c:v>1913.2000620000003</c:v>
                </c:pt>
                <c:pt idx="2">
                  <c:v>2412.804421000003</c:v>
                </c:pt>
                <c:pt idx="3">
                  <c:v>1665.346550999999</c:v>
                </c:pt>
                <c:pt idx="4">
                  <c:v>784.20943</c:v>
                </c:pt>
                <c:pt idx="5">
                  <c:v>1335.516696000001</c:v>
                </c:pt>
                <c:pt idx="6">
                  <c:v>882.27301800000009</c:v>
                </c:pt>
                <c:pt idx="7">
                  <c:v>4873.5166949999993</c:v>
                </c:pt>
                <c:pt idx="8">
                  <c:v>1419.8329320000005</c:v>
                </c:pt>
                <c:pt idx="9">
                  <c:v>1142.5450970000004</c:v>
                </c:pt>
                <c:pt idx="10">
                  <c:v>1670.4556020000002</c:v>
                </c:pt>
                <c:pt idx="11">
                  <c:v>2256.3420560000013</c:v>
                </c:pt>
                <c:pt idx="12">
                  <c:v>3615.9616479999981</c:v>
                </c:pt>
                <c:pt idx="13">
                  <c:v>1111.6094669999998</c:v>
                </c:pt>
              </c:numCache>
            </c:numRef>
          </c:val>
          <c:extLst>
            <c:ext xmlns:c16="http://schemas.microsoft.com/office/drawing/2014/chart" uri="{C3380CC4-5D6E-409C-BE32-E72D297353CC}">
              <c16:uniqueId val="{00000005-EEF0-4BB7-8278-2B40CA1AB11C}"/>
            </c:ext>
          </c:extLst>
        </c:ser>
        <c:ser>
          <c:idx val="6"/>
          <c:order val="6"/>
          <c:tx>
            <c:strRef>
              <c:f>'7.2'!$H$3</c:f>
              <c:strCache>
                <c:ptCount val="1"/>
                <c:pt idx="0">
                  <c:v>Obchod, služby, školství, zdravotnictví</c:v>
                </c:pt>
              </c:strCache>
            </c:strRef>
          </c:tx>
          <c:spPr>
            <a:solidFill>
              <a:srgbClr val="F0948F"/>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'7.2'!$H$5:$H$18</c:f>
              <c:numCache>
                <c:formatCode>#,##0.0</c:formatCode>
                <c:ptCount val="14"/>
                <c:pt idx="0">
                  <c:v>3596.7465129999978</c:v>
                </c:pt>
                <c:pt idx="1">
                  <c:v>948.73237300000017</c:v>
                </c:pt>
                <c:pt idx="2">
                  <c:v>655.79757600000005</c:v>
                </c:pt>
                <c:pt idx="3">
                  <c:v>682.22579899999994</c:v>
                </c:pt>
                <c:pt idx="4">
                  <c:v>318.48711599999979</c:v>
                </c:pt>
                <c:pt idx="5">
                  <c:v>915.87102199999993</c:v>
                </c:pt>
                <c:pt idx="6">
                  <c:v>500.9413090000001</c:v>
                </c:pt>
                <c:pt idx="7">
                  <c:v>2041.5190690000004</c:v>
                </c:pt>
                <c:pt idx="8">
                  <c:v>811.86745500000006</c:v>
                </c:pt>
                <c:pt idx="9">
                  <c:v>689.97619200000008</c:v>
                </c:pt>
                <c:pt idx="10">
                  <c:v>1103.1190349999993</c:v>
                </c:pt>
                <c:pt idx="11">
                  <c:v>959.53882300000032</c:v>
                </c:pt>
                <c:pt idx="12">
                  <c:v>1531.1620120000009</c:v>
                </c:pt>
                <c:pt idx="13">
                  <c:v>443.68306999999993</c:v>
                </c:pt>
              </c:numCache>
            </c:numRef>
          </c:val>
          <c:extLst>
            <c:ext xmlns:c16="http://schemas.microsoft.com/office/drawing/2014/chart" uri="{C3380CC4-5D6E-409C-BE32-E72D297353CC}">
              <c16:uniqueId val="{00000006-EEF0-4BB7-8278-2B40CA1AB11C}"/>
            </c:ext>
          </c:extLst>
        </c:ser>
        <c:ser>
          <c:idx val="7"/>
          <c:order val="7"/>
          <c:tx>
            <c:strRef>
              <c:f>'7.2'!$I$3</c:f>
              <c:strCache>
                <c:ptCount val="1"/>
                <c:pt idx="0">
                  <c:v>Ostatní</c:v>
                </c:pt>
              </c:strCache>
            </c:strRef>
          </c:tx>
          <c:spPr>
            <a:solidFill>
              <a:srgbClr val="F7C9C7"/>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'7.2'!$I$5:$I$18</c:f>
              <c:numCache>
                <c:formatCode>#,##0.0</c:formatCode>
                <c:ptCount val="14"/>
                <c:pt idx="0">
                  <c:v>74.722981999999988</c:v>
                </c:pt>
                <c:pt idx="1">
                  <c:v>100.70328499999997</c:v>
                </c:pt>
                <c:pt idx="2">
                  <c:v>562.07469800000001</c:v>
                </c:pt>
                <c:pt idx="3">
                  <c:v>164.15854999999996</c:v>
                </c:pt>
                <c:pt idx="4">
                  <c:v>8.9336999999999982</c:v>
                </c:pt>
                <c:pt idx="5">
                  <c:v>44.357740000000014</c:v>
                </c:pt>
                <c:pt idx="6">
                  <c:v>10.292107</c:v>
                </c:pt>
                <c:pt idx="7">
                  <c:v>123.55724900000004</c:v>
                </c:pt>
                <c:pt idx="8">
                  <c:v>30.037288</c:v>
                </c:pt>
                <c:pt idx="9">
                  <c:v>166.55729600000001</c:v>
                </c:pt>
                <c:pt idx="10">
                  <c:v>47.372599999999998</c:v>
                </c:pt>
                <c:pt idx="11">
                  <c:v>11.552832000000002</c:v>
                </c:pt>
                <c:pt idx="12">
                  <c:v>156.56523700000002</c:v>
                </c:pt>
                <c:pt idx="13">
                  <c:v>3.8027780000000004</c:v>
                </c:pt>
              </c:numCache>
            </c:numRef>
          </c:val>
          <c:extLst>
            <c:ext xmlns:c16="http://schemas.microsoft.com/office/drawing/2014/chart" uri="{C3380CC4-5D6E-409C-BE32-E72D297353CC}">
              <c16:uniqueId val="{00000007-EEF0-4BB7-8278-2B40CA1AB11C}"/>
            </c:ext>
          </c:extLst>
        </c:ser>
        <c:dLbls>
          <c:showLegendKey val="0"/>
          <c:showVal val="0"/>
          <c:showCatName val="0"/>
          <c:showSerName val="0"/>
          <c:showPercent val="0"/>
          <c:showBubbleSize val="0"/>
        </c:dLbls>
        <c:gapWidth val="50"/>
        <c:overlap val="100"/>
        <c:axId val="234987904"/>
        <c:axId val="234989440"/>
      </c:barChart>
      <c:catAx>
        <c:axId val="2349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4989440"/>
        <c:crosses val="autoZero"/>
        <c:auto val="1"/>
        <c:lblAlgn val="ctr"/>
        <c:lblOffset val="100"/>
        <c:tickLblSkip val="1"/>
        <c:noMultiLvlLbl val="0"/>
      </c:catAx>
      <c:valAx>
        <c:axId val="234989440"/>
        <c:scaling>
          <c:orientation val="minMax"/>
          <c:max val="14000"/>
        </c:scaling>
        <c:delete val="0"/>
        <c:axPos val="l"/>
        <c:majorGridlines/>
        <c:numFmt formatCode="#,##0" sourceLinked="0"/>
        <c:majorTickMark val="out"/>
        <c:minorTickMark val="none"/>
        <c:tickLblPos val="nextTo"/>
        <c:spPr>
          <a:ln>
            <a:noFill/>
          </a:ln>
        </c:spPr>
        <c:txPr>
          <a:bodyPr/>
          <a:lstStyle/>
          <a:p>
            <a:pPr>
              <a:defRPr sz="900"/>
            </a:pPr>
            <a:endParaRPr lang="cs-CZ"/>
          </a:p>
        </c:txPr>
        <c:crossAx val="234987904"/>
        <c:crosses val="autoZero"/>
        <c:crossBetween val="between"/>
      </c:valAx>
    </c:plotArea>
    <c:legend>
      <c:legendPos val="b"/>
      <c:layout>
        <c:manualLayout>
          <c:xMode val="edge"/>
          <c:yMode val="edge"/>
          <c:x val="3.5802607748353847E-5"/>
          <c:y val="0.96114827631810973"/>
          <c:w val="0.76038085455043547"/>
          <c:h val="3.88518357157539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tx2"/>
                </a:solidFill>
              </a:rPr>
              <a:t>Podíl</a:t>
            </a:r>
            <a:r>
              <a:rPr lang="cs-CZ" sz="1000" baseline="0">
                <a:solidFill>
                  <a:schemeClr val="tx2"/>
                </a:solidFill>
              </a:rPr>
              <a:t> jednotlivých sektorů národního hospodářství na spotřebě tepla v ČR</a:t>
            </a:r>
            <a:endParaRPr lang="cs-CZ" sz="1000">
              <a:solidFill>
                <a:schemeClr val="tx2"/>
              </a:solidFill>
            </a:endParaRPr>
          </a:p>
        </c:rich>
      </c:tx>
      <c:layout>
        <c:manualLayout>
          <c:xMode val="edge"/>
          <c:yMode val="edge"/>
          <c:x val="7.1662715632701277E-3"/>
          <c:y val="1.4608939117821381E-2"/>
        </c:manualLayout>
      </c:layout>
      <c:overlay val="0"/>
    </c:title>
    <c:autoTitleDeleted val="0"/>
    <c:plotArea>
      <c:layout/>
      <c:doughnutChart>
        <c:varyColors val="1"/>
        <c:ser>
          <c:idx val="0"/>
          <c:order val="0"/>
          <c:dPt>
            <c:idx val="0"/>
            <c:bubble3D val="0"/>
            <c:spPr>
              <a:solidFill>
                <a:schemeClr val="tx2"/>
              </a:solidFill>
            </c:spPr>
            <c:extLst>
              <c:ext xmlns:c16="http://schemas.microsoft.com/office/drawing/2014/chart" uri="{C3380CC4-5D6E-409C-BE32-E72D297353CC}">
                <c16:uniqueId val="{00000000-30B3-4FD4-A40A-943455922E4B}"/>
              </c:ext>
            </c:extLst>
          </c:dPt>
          <c:dPt>
            <c:idx val="1"/>
            <c:bubble3D val="0"/>
            <c:spPr>
              <a:solidFill>
                <a:schemeClr val="accent2"/>
              </a:solidFill>
            </c:spPr>
            <c:extLst>
              <c:ext xmlns:c16="http://schemas.microsoft.com/office/drawing/2014/chart" uri="{C3380CC4-5D6E-409C-BE32-E72D297353CC}">
                <c16:uniqueId val="{00000000-DE1F-4E2D-ADCB-21064F22A93E}"/>
              </c:ext>
            </c:extLst>
          </c:dPt>
          <c:dPt>
            <c:idx val="2"/>
            <c:bubble3D val="0"/>
            <c:spPr>
              <a:solidFill>
                <a:schemeClr val="accent3"/>
              </a:solidFill>
            </c:spPr>
            <c:extLst>
              <c:ext xmlns:c16="http://schemas.microsoft.com/office/drawing/2014/chart" uri="{C3380CC4-5D6E-409C-BE32-E72D297353CC}">
                <c16:uniqueId val="{00000001-DE1F-4E2D-ADCB-21064F22A93E}"/>
              </c:ext>
            </c:extLst>
          </c:dPt>
          <c:dPt>
            <c:idx val="3"/>
            <c:bubble3D val="0"/>
            <c:spPr>
              <a:solidFill>
                <a:schemeClr val="accent4"/>
              </a:solidFill>
            </c:spPr>
            <c:extLst>
              <c:ext xmlns:c16="http://schemas.microsoft.com/office/drawing/2014/chart" uri="{C3380CC4-5D6E-409C-BE32-E72D297353CC}">
                <c16:uniqueId val="{00000002-DE1F-4E2D-ADCB-21064F22A93E}"/>
              </c:ext>
            </c:extLst>
          </c:dPt>
          <c:dPt>
            <c:idx val="4"/>
            <c:bubble3D val="0"/>
            <c:spPr>
              <a:solidFill>
                <a:schemeClr val="accent5"/>
              </a:solidFill>
            </c:spPr>
            <c:extLst>
              <c:ext xmlns:c16="http://schemas.microsoft.com/office/drawing/2014/chart" uri="{C3380CC4-5D6E-409C-BE32-E72D297353CC}">
                <c16:uniqueId val="{00000003-DE1F-4E2D-ADCB-21064F22A93E}"/>
              </c:ext>
            </c:extLst>
          </c:dPt>
          <c:dPt>
            <c:idx val="5"/>
            <c:bubble3D val="0"/>
            <c:spPr>
              <a:solidFill>
                <a:schemeClr val="accent6"/>
              </a:solidFill>
            </c:spPr>
            <c:extLst>
              <c:ext xmlns:c16="http://schemas.microsoft.com/office/drawing/2014/chart" uri="{C3380CC4-5D6E-409C-BE32-E72D297353CC}">
                <c16:uniqueId val="{00000001-30B3-4FD4-A40A-943455922E4B}"/>
              </c:ext>
            </c:extLst>
          </c:dPt>
          <c:dPt>
            <c:idx val="6"/>
            <c:bubble3D val="0"/>
            <c:spPr>
              <a:solidFill>
                <a:srgbClr val="F0948F"/>
              </a:solidFill>
            </c:spPr>
            <c:extLst>
              <c:ext xmlns:c16="http://schemas.microsoft.com/office/drawing/2014/chart" uri="{C3380CC4-5D6E-409C-BE32-E72D297353CC}">
                <c16:uniqueId val="{00000002-30B3-4FD4-A40A-943455922E4B}"/>
              </c:ext>
            </c:extLst>
          </c:dPt>
          <c:dPt>
            <c:idx val="7"/>
            <c:bubble3D val="0"/>
            <c:spPr>
              <a:solidFill>
                <a:srgbClr val="F7C9C7"/>
              </a:solidFill>
            </c:spPr>
            <c:extLst>
              <c:ext xmlns:c16="http://schemas.microsoft.com/office/drawing/2014/chart" uri="{C3380CC4-5D6E-409C-BE32-E72D297353CC}">
                <c16:uniqueId val="{00000004-DE1F-4E2D-ADCB-21064F22A93E}"/>
              </c:ext>
            </c:extLst>
          </c:dPt>
          <c:dLbls>
            <c:dLbl>
              <c:idx val="2"/>
              <c:layout>
                <c:manualLayout>
                  <c:x val="0.17361353190346868"/>
                  <c:y val="-7.5964934107896525E-3"/>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E1F-4E2D-ADCB-21064F22A93E}"/>
                </c:ext>
              </c:extLst>
            </c:dLbl>
            <c:dLbl>
              <c:idx val="3"/>
              <c:layout>
                <c:manualLayout>
                  <c:x val="0.1701412612653993"/>
                  <c:y val="3.4184220348553437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E1F-4E2D-ADCB-21064F22A93E}"/>
                </c:ext>
              </c:extLst>
            </c:dLbl>
            <c:dLbl>
              <c:idx val="4"/>
              <c:layout>
                <c:manualLayout>
                  <c:x val="0.15278052338974288"/>
                  <c:y val="9.1158028824581808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E1F-4E2D-ADCB-21064F22A93E}"/>
                </c:ext>
              </c:extLst>
            </c:dLbl>
            <c:dLbl>
              <c:idx val="7"/>
              <c:layout>
                <c:manualLayout>
                  <c:x val="-3.3838282719717769E-3"/>
                  <c:y val="-0.15439169343034553"/>
                </c:manualLayout>
              </c:layout>
              <c:numFmt formatCode="0%" sourceLinked="0"/>
              <c:spPr>
                <a:noFill/>
                <a:ln>
                  <a:noFill/>
                </a:ln>
                <a:effectLst/>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DE1F-4E2D-ADCB-21064F22A93E}"/>
                </c:ext>
              </c:extLst>
            </c:dLbl>
            <c:numFmt formatCode="0%" sourceLinked="0"/>
            <c:spPr>
              <a:noFill/>
              <a:ln>
                <a:noFill/>
              </a:ln>
              <a:effectLst/>
            </c:spPr>
            <c:txPr>
              <a:bodyPr wrap="square"/>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'7.2'!$B$3:$I$3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'7.2'!$B$4:$I$4</c:f>
              <c:numCache>
                <c:formatCode>#,##0.0</c:formatCode>
                <c:ptCount val="8"/>
                <c:pt idx="0">
                  <c:v>14741.227283999997</c:v>
                </c:pt>
                <c:pt idx="1">
                  <c:v>2245.9542230000002</c:v>
                </c:pt>
                <c:pt idx="2">
                  <c:v>532.18679500000007</c:v>
                </c:pt>
                <c:pt idx="3">
                  <c:v>237.65668699999998</c:v>
                </c:pt>
                <c:pt idx="4">
                  <c:v>527.52261199999998</c:v>
                </c:pt>
                <c:pt idx="5">
                  <c:v>30938.980744999997</c:v>
                </c:pt>
                <c:pt idx="6">
                  <c:v>15199.667363999999</c:v>
                </c:pt>
                <c:pt idx="7">
                  <c:v>1504.6883419999999</c:v>
                </c:pt>
              </c:numCache>
            </c:numRef>
          </c:val>
          <c:extLst>
            <c:ext xmlns:c16="http://schemas.microsoft.com/office/drawing/2014/chart" uri="{C3380CC4-5D6E-409C-BE32-E72D297353CC}">
              <c16:uniqueId val="{00000005-DE1F-4E2D-ADCB-21064F22A93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accent1"/>
                </a:solidFill>
              </a:rPr>
              <a:t>Spotřeba tepla podle sektorů</a:t>
            </a:r>
            <a:r>
              <a:rPr lang="cs-CZ" sz="1000" baseline="0">
                <a:solidFill>
                  <a:schemeClr val="accent1"/>
                </a:solidFill>
              </a:rPr>
              <a:t> </a:t>
            </a:r>
            <a:r>
              <a:rPr lang="cs-CZ" sz="1000">
                <a:solidFill>
                  <a:schemeClr val="accent1"/>
                </a:solidFill>
              </a:rPr>
              <a:t>národního hospodářství (TJ)</a:t>
            </a:r>
          </a:p>
        </c:rich>
      </c:tx>
      <c:layout>
        <c:manualLayout>
          <c:xMode val="edge"/>
          <c:yMode val="edge"/>
          <c:x val="0"/>
          <c:y val="0"/>
        </c:manualLayout>
      </c:layout>
      <c:overlay val="0"/>
    </c:title>
    <c:autoTitleDeleted val="0"/>
    <c:plotArea>
      <c:layout>
        <c:manualLayout>
          <c:layoutTarget val="inner"/>
          <c:xMode val="edge"/>
          <c:yMode val="edge"/>
          <c:x val="9.5820074367818905E-2"/>
          <c:y val="0.23959902539705649"/>
          <c:w val="0.51041199091494682"/>
          <c:h val="0.5050455828134166"/>
        </c:manualLayout>
      </c:layout>
      <c:barChart>
        <c:barDir val="col"/>
        <c:grouping val="stacked"/>
        <c:varyColors val="0"/>
        <c:ser>
          <c:idx val="0"/>
          <c:order val="0"/>
          <c:tx>
            <c:strRef>
              <c:f>'8.1'!$A$28</c:f>
              <c:strCache>
                <c:ptCount val="1"/>
                <c:pt idx="0">
                  <c:v>Průmysl</c:v>
                </c:pt>
              </c:strCache>
            </c:strRef>
          </c:tx>
          <c:invertIfNegative val="0"/>
          <c:val>
            <c:numRef>
              <c:f>'8.1'!$B$28:$M$28</c:f>
              <c:numCache>
                <c:formatCode>#,##0.0</c:formatCode>
                <c:ptCount val="12"/>
                <c:pt idx="0">
                  <c:v>40.828612999999997</c:v>
                </c:pt>
                <c:pt idx="1">
                  <c:v>49.967764000000003</c:v>
                </c:pt>
                <c:pt idx="2">
                  <c:v>25.560449000000002</c:v>
                </c:pt>
                <c:pt idx="3">
                  <c:v>23.66582</c:v>
                </c:pt>
                <c:pt idx="4">
                  <c:v>10.777826000000001</c:v>
                </c:pt>
                <c:pt idx="5">
                  <c:v>5.2128259999999997</c:v>
                </c:pt>
                <c:pt idx="6">
                  <c:v>6.0865600000000004</c:v>
                </c:pt>
                <c:pt idx="7">
                  <c:v>6.0847259999999999</c:v>
                </c:pt>
                <c:pt idx="8">
                  <c:v>8.5199449999999999</c:v>
                </c:pt>
                <c:pt idx="9">
                  <c:v>13.710162</c:v>
                </c:pt>
                <c:pt idx="10">
                  <c:v>25.787171999999998</c:v>
                </c:pt>
                <c:pt idx="11">
                  <c:v>43.999864000000002</c:v>
                </c:pt>
              </c:numCache>
            </c:numRef>
          </c:val>
          <c:extLst>
            <c:ext xmlns:c16="http://schemas.microsoft.com/office/drawing/2014/chart" uri="{C3380CC4-5D6E-409C-BE32-E72D297353CC}">
              <c16:uniqueId val="{00000000-07D8-41D7-B8C5-C615F4A0E720}"/>
            </c:ext>
          </c:extLst>
        </c:ser>
        <c:ser>
          <c:idx val="1"/>
          <c:order val="1"/>
          <c:tx>
            <c:strRef>
              <c:f>'8.1'!$A$29</c:f>
              <c:strCache>
                <c:ptCount val="1"/>
                <c:pt idx="0">
                  <c:v>Energetika</c:v>
                </c:pt>
              </c:strCache>
            </c:strRef>
          </c:tx>
          <c:invertIfNegative val="0"/>
          <c:val>
            <c:numRef>
              <c:f>'8.1'!$B$29:$M$29</c:f>
              <c:numCache>
                <c:formatCode>#,##0.0</c:formatCode>
                <c:ptCount val="12"/>
                <c:pt idx="0">
                  <c:v>3.1061860000000001</c:v>
                </c:pt>
                <c:pt idx="1">
                  <c:v>9.9678579999999997</c:v>
                </c:pt>
                <c:pt idx="2">
                  <c:v>5.6743419999999993</c:v>
                </c:pt>
                <c:pt idx="3">
                  <c:v>3.7062569999999999</c:v>
                </c:pt>
                <c:pt idx="4">
                  <c:v>1.1673930000000001</c:v>
                </c:pt>
                <c:pt idx="5">
                  <c:v>0.31229000000000001</c:v>
                </c:pt>
                <c:pt idx="6">
                  <c:v>0.22364200000000001</c:v>
                </c:pt>
                <c:pt idx="7">
                  <c:v>0.21593600000000002</c:v>
                </c:pt>
                <c:pt idx="8">
                  <c:v>0.26932799999999996</c:v>
                </c:pt>
                <c:pt idx="9">
                  <c:v>0.78491299999999997</c:v>
                </c:pt>
                <c:pt idx="10">
                  <c:v>2.7191160000000001</c:v>
                </c:pt>
                <c:pt idx="11">
                  <c:v>5.9012769999999994</c:v>
                </c:pt>
              </c:numCache>
            </c:numRef>
          </c:val>
          <c:extLst>
            <c:ext xmlns:c16="http://schemas.microsoft.com/office/drawing/2014/chart" uri="{C3380CC4-5D6E-409C-BE32-E72D297353CC}">
              <c16:uniqueId val="{00000001-07D8-41D7-B8C5-C615F4A0E720}"/>
            </c:ext>
          </c:extLst>
        </c:ser>
        <c:ser>
          <c:idx val="2"/>
          <c:order val="2"/>
          <c:tx>
            <c:strRef>
              <c:f>'8.1'!$A$30</c:f>
              <c:strCache>
                <c:ptCount val="1"/>
                <c:pt idx="0">
                  <c:v>Doprava</c:v>
                </c:pt>
              </c:strCache>
            </c:strRef>
          </c:tx>
          <c:invertIfNegative val="0"/>
          <c:val>
            <c:numRef>
              <c:f>'8.1'!$B$30:$M$30</c:f>
              <c:numCache>
                <c:formatCode>#,##0.0</c:formatCode>
                <c:ptCount val="12"/>
                <c:pt idx="0">
                  <c:v>30.354210999999999</c:v>
                </c:pt>
                <c:pt idx="1">
                  <c:v>37.910966999999999</c:v>
                </c:pt>
                <c:pt idx="2">
                  <c:v>19.473238000000002</c:v>
                </c:pt>
                <c:pt idx="3">
                  <c:v>19.6935</c:v>
                </c:pt>
                <c:pt idx="4">
                  <c:v>10.394644</c:v>
                </c:pt>
                <c:pt idx="5">
                  <c:v>1.1716500000000001</c:v>
                </c:pt>
                <c:pt idx="6">
                  <c:v>0.93813099999999994</c:v>
                </c:pt>
                <c:pt idx="7">
                  <c:v>0.71499599999999996</c:v>
                </c:pt>
                <c:pt idx="8">
                  <c:v>1.1566509999999999</c:v>
                </c:pt>
                <c:pt idx="9">
                  <c:v>2.6233530000000003</c:v>
                </c:pt>
                <c:pt idx="10">
                  <c:v>17.141040999999998</c:v>
                </c:pt>
                <c:pt idx="11">
                  <c:v>34.079416999999999</c:v>
                </c:pt>
              </c:numCache>
            </c:numRef>
          </c:val>
          <c:extLst>
            <c:ext xmlns:c16="http://schemas.microsoft.com/office/drawing/2014/chart" uri="{C3380CC4-5D6E-409C-BE32-E72D297353CC}">
              <c16:uniqueId val="{00000002-07D8-41D7-B8C5-C615F4A0E720}"/>
            </c:ext>
          </c:extLst>
        </c:ser>
        <c:ser>
          <c:idx val="3"/>
          <c:order val="3"/>
          <c:tx>
            <c:strRef>
              <c:f>'8.1'!$A$31</c:f>
              <c:strCache>
                <c:ptCount val="1"/>
                <c:pt idx="0">
                  <c:v>Stavebnictví</c:v>
                </c:pt>
              </c:strCache>
            </c:strRef>
          </c:tx>
          <c:invertIfNegative val="0"/>
          <c:val>
            <c:numRef>
              <c:f>'8.1'!$B$31:$M$31</c:f>
              <c:numCache>
                <c:formatCode>#,##0.0</c:formatCode>
                <c:ptCount val="12"/>
                <c:pt idx="0">
                  <c:v>6.0455030000000001</c:v>
                </c:pt>
                <c:pt idx="1">
                  <c:v>7.7419570000000002</c:v>
                </c:pt>
                <c:pt idx="2">
                  <c:v>4.3696360000000007</c:v>
                </c:pt>
                <c:pt idx="3">
                  <c:v>4.2496530000000003</c:v>
                </c:pt>
                <c:pt idx="4">
                  <c:v>1.6212170000000001</c:v>
                </c:pt>
                <c:pt idx="5">
                  <c:v>0.46962599999999999</c:v>
                </c:pt>
                <c:pt idx="6">
                  <c:v>0.49637100000000001</c:v>
                </c:pt>
                <c:pt idx="7">
                  <c:v>0.43987099999999996</c:v>
                </c:pt>
                <c:pt idx="8">
                  <c:v>0.52478099999999994</c:v>
                </c:pt>
                <c:pt idx="9">
                  <c:v>1.6030609999999998</c:v>
                </c:pt>
                <c:pt idx="10">
                  <c:v>2.583758</c:v>
                </c:pt>
                <c:pt idx="11">
                  <c:v>5.4677189999999998</c:v>
                </c:pt>
              </c:numCache>
            </c:numRef>
          </c:val>
          <c:extLst>
            <c:ext xmlns:c16="http://schemas.microsoft.com/office/drawing/2014/chart" uri="{C3380CC4-5D6E-409C-BE32-E72D297353CC}">
              <c16:uniqueId val="{00000003-07D8-41D7-B8C5-C615F4A0E720}"/>
            </c:ext>
          </c:extLst>
        </c:ser>
        <c:ser>
          <c:idx val="4"/>
          <c:order val="4"/>
          <c:tx>
            <c:strRef>
              <c:f>'8.1'!$A$32</c:f>
              <c:strCache>
                <c:ptCount val="1"/>
                <c:pt idx="0">
                  <c:v>Zemědělství a lesnictví</c:v>
                </c:pt>
              </c:strCache>
            </c:strRef>
          </c:tx>
          <c:spPr>
            <a:solidFill>
              <a:schemeClr val="accent5"/>
            </a:solidFill>
          </c:spPr>
          <c:invertIfNegative val="0"/>
          <c:val>
            <c:numRef>
              <c:f>'8.1'!$B$32:$M$32</c:f>
              <c:numCache>
                <c:formatCode>#,##0.0</c:formatCode>
                <c:ptCount val="12"/>
                <c:pt idx="0">
                  <c:v>0.85945499999999997</c:v>
                </c:pt>
                <c:pt idx="1">
                  <c:v>0.81835400000000003</c:v>
                </c:pt>
                <c:pt idx="2">
                  <c:v>0.57100899999999999</c:v>
                </c:pt>
                <c:pt idx="3">
                  <c:v>0.49696500000000005</c:v>
                </c:pt>
                <c:pt idx="4">
                  <c:v>0.24723300000000001</c:v>
                </c:pt>
                <c:pt idx="5">
                  <c:v>6.4561999999999994E-2</c:v>
                </c:pt>
                <c:pt idx="6">
                  <c:v>4.8000000000000001E-2</c:v>
                </c:pt>
                <c:pt idx="7">
                  <c:v>4.1000000000000002E-2</c:v>
                </c:pt>
                <c:pt idx="8">
                  <c:v>3.7999999999999999E-2</c:v>
                </c:pt>
                <c:pt idx="9">
                  <c:v>0.18099100000000001</c:v>
                </c:pt>
                <c:pt idx="10">
                  <c:v>0.33761000000000002</c:v>
                </c:pt>
                <c:pt idx="11">
                  <c:v>0.67047999999999996</c:v>
                </c:pt>
              </c:numCache>
            </c:numRef>
          </c:val>
          <c:extLst>
            <c:ext xmlns:c16="http://schemas.microsoft.com/office/drawing/2014/chart" uri="{C3380CC4-5D6E-409C-BE32-E72D297353CC}">
              <c16:uniqueId val="{00000004-07D8-41D7-B8C5-C615F4A0E720}"/>
            </c:ext>
          </c:extLst>
        </c:ser>
        <c:ser>
          <c:idx val="5"/>
          <c:order val="5"/>
          <c:tx>
            <c:strRef>
              <c:f>'8.1'!$A$33</c:f>
              <c:strCache>
                <c:ptCount val="1"/>
                <c:pt idx="0">
                  <c:v>Domácnosti</c:v>
                </c:pt>
              </c:strCache>
            </c:strRef>
          </c:tx>
          <c:spPr>
            <a:solidFill>
              <a:schemeClr val="accent6"/>
            </a:solidFill>
          </c:spPr>
          <c:invertIfNegative val="0"/>
          <c:val>
            <c:numRef>
              <c:f>'8.1'!$B$33:$M$33</c:f>
              <c:numCache>
                <c:formatCode>#,##0.0</c:formatCode>
                <c:ptCount val="12"/>
                <c:pt idx="0">
                  <c:v>1073.8204350000001</c:v>
                </c:pt>
                <c:pt idx="1">
                  <c:v>403.30402800000002</c:v>
                </c:pt>
                <c:pt idx="2">
                  <c:v>657.99529900000005</c:v>
                </c:pt>
                <c:pt idx="3">
                  <c:v>289.70895699999994</c:v>
                </c:pt>
                <c:pt idx="4">
                  <c:v>185.626364</c:v>
                </c:pt>
                <c:pt idx="5">
                  <c:v>193.744517</c:v>
                </c:pt>
                <c:pt idx="6">
                  <c:v>161.29066400000002</c:v>
                </c:pt>
                <c:pt idx="7">
                  <c:v>195.676681</c:v>
                </c:pt>
                <c:pt idx="8">
                  <c:v>284.83222400000005</c:v>
                </c:pt>
                <c:pt idx="9">
                  <c:v>655.37750000000005</c:v>
                </c:pt>
                <c:pt idx="10">
                  <c:v>941.26053899999999</c:v>
                </c:pt>
                <c:pt idx="11">
                  <c:v>812.72986199999991</c:v>
                </c:pt>
              </c:numCache>
            </c:numRef>
          </c:val>
          <c:extLst>
            <c:ext xmlns:c16="http://schemas.microsoft.com/office/drawing/2014/chart" uri="{C3380CC4-5D6E-409C-BE32-E72D297353CC}">
              <c16:uniqueId val="{00000005-07D8-41D7-B8C5-C615F4A0E720}"/>
            </c:ext>
          </c:extLst>
        </c:ser>
        <c:ser>
          <c:idx val="6"/>
          <c:order val="6"/>
          <c:tx>
            <c:strRef>
              <c:f>'8.1'!$A$34</c:f>
              <c:strCache>
                <c:ptCount val="1"/>
                <c:pt idx="0">
                  <c:v>Obchod, služby, školství, zdravotnictví</c:v>
                </c:pt>
              </c:strCache>
            </c:strRef>
          </c:tx>
          <c:spPr>
            <a:solidFill>
              <a:srgbClr val="F0948F"/>
            </a:solidFill>
          </c:spPr>
          <c:invertIfNegative val="0"/>
          <c:val>
            <c:numRef>
              <c:f>'8.1'!$B$34:$M$34</c:f>
              <c:numCache>
                <c:formatCode>#,##0.0</c:formatCode>
                <c:ptCount val="12"/>
                <c:pt idx="0">
                  <c:v>595.83491099999992</c:v>
                </c:pt>
                <c:pt idx="1">
                  <c:v>641.32349599999975</c:v>
                </c:pt>
                <c:pt idx="2">
                  <c:v>369.11879499999981</c:v>
                </c:pt>
                <c:pt idx="3">
                  <c:v>333.61544800000007</c:v>
                </c:pt>
                <c:pt idx="4">
                  <c:v>170.23618199999999</c:v>
                </c:pt>
                <c:pt idx="5">
                  <c:v>71.441423999999969</c:v>
                </c:pt>
                <c:pt idx="6">
                  <c:v>61.205912000000005</c:v>
                </c:pt>
                <c:pt idx="7">
                  <c:v>51.093554000000005</c:v>
                </c:pt>
                <c:pt idx="8">
                  <c:v>62.336410000000008</c:v>
                </c:pt>
                <c:pt idx="9">
                  <c:v>186.59458099999995</c:v>
                </c:pt>
                <c:pt idx="10">
                  <c:v>389.024272</c:v>
                </c:pt>
                <c:pt idx="11">
                  <c:v>664.92152799999985</c:v>
                </c:pt>
              </c:numCache>
            </c:numRef>
          </c:val>
          <c:extLst>
            <c:ext xmlns:c16="http://schemas.microsoft.com/office/drawing/2014/chart" uri="{C3380CC4-5D6E-409C-BE32-E72D297353CC}">
              <c16:uniqueId val="{00000006-07D8-41D7-B8C5-C615F4A0E720}"/>
            </c:ext>
          </c:extLst>
        </c:ser>
        <c:ser>
          <c:idx val="7"/>
          <c:order val="7"/>
          <c:tx>
            <c:strRef>
              <c:f>'8.1'!$A$35</c:f>
              <c:strCache>
                <c:ptCount val="1"/>
                <c:pt idx="0">
                  <c:v>Ostatní</c:v>
                </c:pt>
              </c:strCache>
            </c:strRef>
          </c:tx>
          <c:spPr>
            <a:solidFill>
              <a:srgbClr val="F7C9C7"/>
            </a:solidFill>
          </c:spPr>
          <c:invertIfNegative val="0"/>
          <c:val>
            <c:numRef>
              <c:f>'8.1'!$B$35:$M$35</c:f>
              <c:numCache>
                <c:formatCode>#,##0.0</c:formatCode>
                <c:ptCount val="12"/>
                <c:pt idx="0">
                  <c:v>13.382805000000001</c:v>
                </c:pt>
                <c:pt idx="1">
                  <c:v>12.128666000000001</c:v>
                </c:pt>
                <c:pt idx="2">
                  <c:v>7.5271679999999996</c:v>
                </c:pt>
                <c:pt idx="3">
                  <c:v>6.1978790000000012</c:v>
                </c:pt>
                <c:pt idx="4">
                  <c:v>2.7313930000000002</c:v>
                </c:pt>
                <c:pt idx="5">
                  <c:v>0.85468200000000005</c:v>
                </c:pt>
                <c:pt idx="6">
                  <c:v>0.80402399999999996</c:v>
                </c:pt>
                <c:pt idx="7">
                  <c:v>0.97587900000000005</c:v>
                </c:pt>
                <c:pt idx="8">
                  <c:v>1.444887</c:v>
                </c:pt>
                <c:pt idx="9">
                  <c:v>4.1493339999999996</c:v>
                </c:pt>
                <c:pt idx="10">
                  <c:v>8.6760600000000014</c:v>
                </c:pt>
                <c:pt idx="11">
                  <c:v>15.850204999999999</c:v>
                </c:pt>
              </c:numCache>
            </c:numRef>
          </c:val>
          <c:extLst>
            <c:ext xmlns:c16="http://schemas.microsoft.com/office/drawing/2014/chart" uri="{C3380CC4-5D6E-409C-BE32-E72D297353CC}">
              <c16:uniqueId val="{00000007-07D8-41D7-B8C5-C615F4A0E720}"/>
            </c:ext>
          </c:extLst>
        </c:ser>
        <c:dLbls>
          <c:showLegendKey val="0"/>
          <c:showVal val="0"/>
          <c:showCatName val="0"/>
          <c:showSerName val="0"/>
          <c:showPercent val="0"/>
          <c:showBubbleSize val="0"/>
        </c:dLbls>
        <c:gapWidth val="50"/>
        <c:overlap val="100"/>
        <c:axId val="233661952"/>
        <c:axId val="233663488"/>
      </c:barChart>
      <c:catAx>
        <c:axId val="23366195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3663488"/>
        <c:crosses val="autoZero"/>
        <c:auto val="1"/>
        <c:lblAlgn val="ctr"/>
        <c:lblOffset val="100"/>
        <c:noMultiLvlLbl val="0"/>
      </c:catAx>
      <c:valAx>
        <c:axId val="233663488"/>
        <c:scaling>
          <c:orientation val="minMax"/>
          <c:max val="2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661952"/>
        <c:crosses val="autoZero"/>
        <c:crossBetween val="between"/>
        <c:majorUnit val="400"/>
      </c:valAx>
    </c:plotArea>
    <c:plotVisOnly val="1"/>
    <c:dispBlanksAs val="gap"/>
    <c:showDLblsOverMax val="0"/>
  </c:chart>
  <c:spPr>
    <a:ln>
      <a:noFill/>
    </a:ln>
  </c:spPr>
  <c:txPr>
    <a:bodyPr/>
    <a:lstStyle/>
    <a:p>
      <a:pPr>
        <a:defRPr sz="10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0"/>
        </c:manualLayout>
      </c:layout>
      <c:overlay val="0"/>
    </c:title>
    <c:autoTitleDeleted val="0"/>
    <c:plotArea>
      <c:layout>
        <c:manualLayout>
          <c:layoutTarget val="inner"/>
          <c:xMode val="edge"/>
          <c:yMode val="edge"/>
          <c:x val="6.7874699701625241E-2"/>
          <c:y val="0.17364373640247927"/>
          <c:w val="0.86679862645627792"/>
          <c:h val="0.23923655005223349"/>
        </c:manualLayout>
      </c:layout>
      <c:barChart>
        <c:barDir val="bar"/>
        <c:grouping val="clustered"/>
        <c:varyColors val="0"/>
        <c:ser>
          <c:idx val="0"/>
          <c:order val="0"/>
          <c:tx>
            <c:strRef>
              <c:f>'8.1'!$M$40</c:f>
              <c:strCache>
                <c:ptCount val="1"/>
                <c:pt idx="0">
                  <c:v>Instalovaný výkon</c:v>
                </c:pt>
              </c:strCache>
            </c:strRef>
          </c:tx>
          <c:invertIfNegative val="0"/>
          <c:val>
            <c:numRef>
              <c:f>'8.1'!$N$40</c:f>
              <c:numCache>
                <c:formatCode>0.0%</c:formatCode>
                <c:ptCount val="1"/>
                <c:pt idx="0">
                  <c:v>4.1633780208746099E-2</c:v>
                </c:pt>
              </c:numCache>
            </c:numRef>
          </c:val>
          <c:extLst>
            <c:ext xmlns:c16="http://schemas.microsoft.com/office/drawing/2014/chart" uri="{C3380CC4-5D6E-409C-BE32-E72D297353CC}">
              <c16:uniqueId val="{00000000-92D8-4483-98D6-699F0B52D202}"/>
            </c:ext>
          </c:extLst>
        </c:ser>
        <c:ser>
          <c:idx val="1"/>
          <c:order val="1"/>
          <c:tx>
            <c:strRef>
              <c:f>'8.1'!$M$41</c:f>
              <c:strCache>
                <c:ptCount val="1"/>
                <c:pt idx="0">
                  <c:v>Výroba tepla brutto</c:v>
                </c:pt>
              </c:strCache>
            </c:strRef>
          </c:tx>
          <c:invertIfNegative val="0"/>
          <c:val>
            <c:numRef>
              <c:f>'8.1'!$N$41</c:f>
              <c:numCache>
                <c:formatCode>0.0%</c:formatCode>
                <c:ptCount val="1"/>
                <c:pt idx="0">
                  <c:v>3.5722488468598206E-2</c:v>
                </c:pt>
              </c:numCache>
            </c:numRef>
          </c:val>
          <c:extLst>
            <c:ext xmlns:c16="http://schemas.microsoft.com/office/drawing/2014/chart" uri="{C3380CC4-5D6E-409C-BE32-E72D297353CC}">
              <c16:uniqueId val="{00000001-92D8-4483-98D6-699F0B52D202}"/>
            </c:ext>
          </c:extLst>
        </c:ser>
        <c:ser>
          <c:idx val="2"/>
          <c:order val="2"/>
          <c:tx>
            <c:strRef>
              <c:f>'8.1'!$M$42</c:f>
              <c:strCache>
                <c:ptCount val="1"/>
                <c:pt idx="0">
                  <c:v>Dodávky tepla</c:v>
                </c:pt>
              </c:strCache>
            </c:strRef>
          </c:tx>
          <c:invertIfNegative val="0"/>
          <c:val>
            <c:numRef>
              <c:f>'8.1'!$N$42</c:f>
              <c:numCache>
                <c:formatCode>0.0%</c:formatCode>
                <c:ptCount val="1"/>
                <c:pt idx="0">
                  <c:v>4.8237750488199518E-2</c:v>
                </c:pt>
              </c:numCache>
            </c:numRef>
          </c:val>
          <c:extLst>
            <c:ext xmlns:c16="http://schemas.microsoft.com/office/drawing/2014/chart" uri="{C3380CC4-5D6E-409C-BE32-E72D297353CC}">
              <c16:uniqueId val="{00000002-92D8-4483-98D6-699F0B52D202}"/>
            </c:ext>
          </c:extLst>
        </c:ser>
        <c:dLbls>
          <c:showLegendKey val="0"/>
          <c:showVal val="0"/>
          <c:showCatName val="0"/>
          <c:showSerName val="0"/>
          <c:showPercent val="0"/>
          <c:showBubbleSize val="0"/>
        </c:dLbls>
        <c:gapWidth val="150"/>
        <c:axId val="237438464"/>
        <c:axId val="237440000"/>
      </c:barChart>
      <c:catAx>
        <c:axId val="237438464"/>
        <c:scaling>
          <c:orientation val="maxMin"/>
        </c:scaling>
        <c:delete val="0"/>
        <c:axPos val="l"/>
        <c:numFmt formatCode="General" sourceLinked="1"/>
        <c:majorTickMark val="none"/>
        <c:minorTickMark val="none"/>
        <c:tickLblPos val="none"/>
        <c:crossAx val="237440000"/>
        <c:crosses val="autoZero"/>
        <c:auto val="1"/>
        <c:lblAlgn val="ctr"/>
        <c:lblOffset val="100"/>
        <c:noMultiLvlLbl val="0"/>
      </c:catAx>
      <c:valAx>
        <c:axId val="2374400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438464"/>
        <c:crosses val="max"/>
        <c:crossBetween val="between"/>
      </c:valAx>
    </c:plotArea>
    <c:legend>
      <c:legendPos val="b"/>
      <c:layout>
        <c:manualLayout>
          <c:xMode val="edge"/>
          <c:yMode val="edge"/>
          <c:x val="0"/>
          <c:y val="0.61791562040250336"/>
          <c:w val="0.48816888524113639"/>
          <c:h val="0.296885087728049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manualLayout>
          <c:layoutTarget val="inner"/>
          <c:xMode val="edge"/>
          <c:yMode val="edge"/>
          <c:x val="0.12607511295623014"/>
          <c:y val="0.24472125756323571"/>
          <c:w val="0.83619854587504183"/>
          <c:h val="0.51621326504832332"/>
        </c:manualLayout>
      </c:layout>
      <c:barChart>
        <c:barDir val="col"/>
        <c:grouping val="stacked"/>
        <c:varyColors val="0"/>
        <c:ser>
          <c:idx val="0"/>
          <c:order val="0"/>
          <c:tx>
            <c:strRef>
              <c:f>'8.1'!$A$10</c:f>
              <c:strCache>
                <c:ptCount val="1"/>
                <c:pt idx="0">
                  <c:v>Biomasa</c:v>
                </c:pt>
              </c:strCache>
            </c:strRef>
          </c:tx>
          <c:spPr>
            <a:solidFill>
              <a:schemeClr val="accent1"/>
            </a:solidFill>
          </c:spPr>
          <c:invertIfNegative val="0"/>
          <c:val>
            <c:numRef>
              <c:f>'8.1'!$B$10:$M$10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D58-4EAE-BC86-D545F330926A}"/>
            </c:ext>
          </c:extLst>
        </c:ser>
        <c:ser>
          <c:idx val="1"/>
          <c:order val="1"/>
          <c:tx>
            <c:strRef>
              <c:f>'8.1'!$A$11</c:f>
              <c:strCache>
                <c:ptCount val="1"/>
                <c:pt idx="0">
                  <c:v>Bioplyn</c:v>
                </c:pt>
              </c:strCache>
            </c:strRef>
          </c:tx>
          <c:spPr>
            <a:solidFill>
              <a:schemeClr val="accent2"/>
            </a:solidFill>
          </c:spPr>
          <c:invertIfNegative val="0"/>
          <c:val>
            <c:numRef>
              <c:f>'8.1'!$B$11:$M$11</c:f>
              <c:numCache>
                <c:formatCode>#,##0.0</c:formatCode>
                <c:ptCount val="12"/>
                <c:pt idx="0">
                  <c:v>3.46</c:v>
                </c:pt>
                <c:pt idx="1">
                  <c:v>3.677</c:v>
                </c:pt>
                <c:pt idx="2">
                  <c:v>3.2109999999999999</c:v>
                </c:pt>
                <c:pt idx="3">
                  <c:v>3.4470000000000001</c:v>
                </c:pt>
                <c:pt idx="4">
                  <c:v>2.57</c:v>
                </c:pt>
                <c:pt idx="5">
                  <c:v>2.0098780000000001</c:v>
                </c:pt>
                <c:pt idx="6">
                  <c:v>1.964105</c:v>
                </c:pt>
                <c:pt idx="7">
                  <c:v>2.3986190000000001</c:v>
                </c:pt>
                <c:pt idx="8">
                  <c:v>2.444099</c:v>
                </c:pt>
                <c:pt idx="9">
                  <c:v>3.6320000000000001</c:v>
                </c:pt>
                <c:pt idx="10">
                  <c:v>3.105</c:v>
                </c:pt>
                <c:pt idx="11">
                  <c:v>3.5169999999999999</c:v>
                </c:pt>
              </c:numCache>
            </c:numRef>
          </c:val>
          <c:extLst>
            <c:ext xmlns:c16="http://schemas.microsoft.com/office/drawing/2014/chart" uri="{C3380CC4-5D6E-409C-BE32-E72D297353CC}">
              <c16:uniqueId val="{00000001-7D58-4EAE-BC86-D545F330926A}"/>
            </c:ext>
          </c:extLst>
        </c:ser>
        <c:ser>
          <c:idx val="2"/>
          <c:order val="2"/>
          <c:tx>
            <c:strRef>
              <c:f>'8.1'!$A$12</c:f>
              <c:strCache>
                <c:ptCount val="1"/>
                <c:pt idx="0">
                  <c:v>Černé uhlí</c:v>
                </c:pt>
              </c:strCache>
            </c:strRef>
          </c:tx>
          <c:spPr>
            <a:solidFill>
              <a:schemeClr val="accent3"/>
            </a:solidFill>
          </c:spPr>
          <c:invertIfNegative val="0"/>
          <c:val>
            <c:numRef>
              <c:f>'8.1'!$B$12:$M$12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D58-4EAE-BC86-D545F330926A}"/>
            </c:ext>
          </c:extLst>
        </c:ser>
        <c:ser>
          <c:idx val="3"/>
          <c:order val="3"/>
          <c:tx>
            <c:strRef>
              <c:f>'8.1'!$A$13</c:f>
              <c:strCache>
                <c:ptCount val="1"/>
                <c:pt idx="0">
                  <c:v>Elektrická energie</c:v>
                </c:pt>
              </c:strCache>
            </c:strRef>
          </c:tx>
          <c:spPr>
            <a:solidFill>
              <a:schemeClr val="accent4"/>
            </a:solidFill>
          </c:spPr>
          <c:invertIfNegative val="0"/>
          <c:val>
            <c:numRef>
              <c:f>'8.1'!$B$13:$M$13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D58-4EAE-BC86-D545F330926A}"/>
            </c:ext>
          </c:extLst>
        </c:ser>
        <c:ser>
          <c:idx val="4"/>
          <c:order val="4"/>
          <c:tx>
            <c:strRef>
              <c:f>'8.1'!$A$14</c:f>
              <c:strCache>
                <c:ptCount val="1"/>
                <c:pt idx="0">
                  <c:v>Energie prostředí (tepelné čerpadlo)</c:v>
                </c:pt>
              </c:strCache>
            </c:strRef>
          </c:tx>
          <c:spPr>
            <a:solidFill>
              <a:schemeClr val="accent5"/>
            </a:solidFill>
          </c:spPr>
          <c:invertIfNegative val="0"/>
          <c:val>
            <c:numRef>
              <c:f>'8.1'!$B$14:$M$14</c:f>
              <c:numCache>
                <c:formatCode>#,##0.0</c:formatCode>
                <c:ptCount val="12"/>
                <c:pt idx="0">
                  <c:v>1.6025100000000001</c:v>
                </c:pt>
                <c:pt idx="1">
                  <c:v>1.6108800000000001</c:v>
                </c:pt>
                <c:pt idx="2">
                  <c:v>2.2950299999999997</c:v>
                </c:pt>
                <c:pt idx="3">
                  <c:v>2.6947200000000002</c:v>
                </c:pt>
                <c:pt idx="4">
                  <c:v>3.4668099999999997</c:v>
                </c:pt>
                <c:pt idx="5">
                  <c:v>4.0168299999999997</c:v>
                </c:pt>
                <c:pt idx="6">
                  <c:v>4.8313800000000002</c:v>
                </c:pt>
                <c:pt idx="7">
                  <c:v>3.50318</c:v>
                </c:pt>
                <c:pt idx="8">
                  <c:v>2.4825599999999999</c:v>
                </c:pt>
                <c:pt idx="9">
                  <c:v>2.9992100000000002</c:v>
                </c:pt>
                <c:pt idx="10">
                  <c:v>1.1087499999999999</c:v>
                </c:pt>
                <c:pt idx="11">
                  <c:v>0.97832000000000008</c:v>
                </c:pt>
              </c:numCache>
            </c:numRef>
          </c:val>
          <c:extLst>
            <c:ext xmlns:c16="http://schemas.microsoft.com/office/drawing/2014/chart" uri="{C3380CC4-5D6E-409C-BE32-E72D297353CC}">
              <c16:uniqueId val="{00000004-7D58-4EAE-BC86-D545F330926A}"/>
            </c:ext>
          </c:extLst>
        </c:ser>
        <c:ser>
          <c:idx val="5"/>
          <c:order val="5"/>
          <c:tx>
            <c:strRef>
              <c:f>'8.1'!$A$15</c:f>
              <c:strCache>
                <c:ptCount val="1"/>
                <c:pt idx="0">
                  <c:v>Energie Slunce (solární kolektor)</c:v>
                </c:pt>
              </c:strCache>
            </c:strRef>
          </c:tx>
          <c:spPr>
            <a:solidFill>
              <a:schemeClr val="accent6"/>
            </a:solidFill>
          </c:spPr>
          <c:invertIfNegative val="0"/>
          <c:val>
            <c:numRef>
              <c:f>'8.1'!$B$15:$M$15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D58-4EAE-BC86-D545F330926A}"/>
            </c:ext>
          </c:extLst>
        </c:ser>
        <c:ser>
          <c:idx val="6"/>
          <c:order val="6"/>
          <c:tx>
            <c:strRef>
              <c:f>'8.1'!$A$16</c:f>
              <c:strCache>
                <c:ptCount val="1"/>
                <c:pt idx="0">
                  <c:v>Hnědé uhlí</c:v>
                </c:pt>
              </c:strCache>
            </c:strRef>
          </c:tx>
          <c:spPr>
            <a:solidFill>
              <a:srgbClr val="F0948F"/>
            </a:solidFill>
          </c:spPr>
          <c:invertIfNegative val="0"/>
          <c:val>
            <c:numRef>
              <c:f>'8.1'!$B$16:$M$16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D58-4EAE-BC86-D545F330926A}"/>
            </c:ext>
          </c:extLst>
        </c:ser>
        <c:ser>
          <c:idx val="7"/>
          <c:order val="7"/>
          <c:tx>
            <c:strRef>
              <c:f>'8.1'!$A$17</c:f>
              <c:strCache>
                <c:ptCount val="1"/>
                <c:pt idx="0">
                  <c:v>Jaderné palivo</c:v>
                </c:pt>
              </c:strCache>
            </c:strRef>
          </c:tx>
          <c:spPr>
            <a:solidFill>
              <a:srgbClr val="F7C9C7"/>
            </a:solidFill>
          </c:spPr>
          <c:invertIfNegative val="0"/>
          <c:val>
            <c:numRef>
              <c:f>'8.1'!$B$17:$M$17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D58-4EAE-BC86-D545F330926A}"/>
            </c:ext>
          </c:extLst>
        </c:ser>
        <c:ser>
          <c:idx val="8"/>
          <c:order val="8"/>
          <c:tx>
            <c:strRef>
              <c:f>'8.1'!$A$18</c:f>
              <c:strCache>
                <c:ptCount val="1"/>
                <c:pt idx="0">
                  <c:v>Koks</c:v>
                </c:pt>
              </c:strCache>
            </c:strRef>
          </c:tx>
          <c:spPr>
            <a:solidFill>
              <a:schemeClr val="tx1"/>
            </a:solidFill>
          </c:spPr>
          <c:invertIfNegative val="0"/>
          <c:val>
            <c:numRef>
              <c:f>'8.1'!$B$18:$M$18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D58-4EAE-BC86-D545F330926A}"/>
            </c:ext>
          </c:extLst>
        </c:ser>
        <c:ser>
          <c:idx val="9"/>
          <c:order val="9"/>
          <c:tx>
            <c:strRef>
              <c:f>'8.1'!$A$19</c:f>
              <c:strCache>
                <c:ptCount val="1"/>
                <c:pt idx="0">
                  <c:v>Odpadní teplo</c:v>
                </c:pt>
              </c:strCache>
            </c:strRef>
          </c:tx>
          <c:spPr>
            <a:solidFill>
              <a:srgbClr val="646363"/>
            </a:solidFill>
          </c:spPr>
          <c:invertIfNegative val="0"/>
          <c:val>
            <c:numRef>
              <c:f>'8.1'!$B$19:$M$19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D58-4EAE-BC86-D545F330926A}"/>
            </c:ext>
          </c:extLst>
        </c:ser>
        <c:ser>
          <c:idx val="10"/>
          <c:order val="10"/>
          <c:tx>
            <c:strRef>
              <c:f>'8.1'!$A$20</c:f>
              <c:strCache>
                <c:ptCount val="1"/>
                <c:pt idx="0">
                  <c:v>Ostatní kapalná paliva</c:v>
                </c:pt>
              </c:strCache>
            </c:strRef>
          </c:tx>
          <c:spPr>
            <a:solidFill>
              <a:srgbClr val="9D9D9C"/>
            </a:solidFill>
          </c:spPr>
          <c:invertIfNegative val="0"/>
          <c:val>
            <c:numRef>
              <c:f>'8.1'!$B$20:$M$20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D58-4EAE-BC86-D545F330926A}"/>
            </c:ext>
          </c:extLst>
        </c:ser>
        <c:ser>
          <c:idx val="11"/>
          <c:order val="11"/>
          <c:tx>
            <c:strRef>
              <c:f>'8.1'!$A$21</c:f>
              <c:strCache>
                <c:ptCount val="1"/>
                <c:pt idx="0">
                  <c:v>Ostatní pevná paliva</c:v>
                </c:pt>
              </c:strCache>
            </c:strRef>
          </c:tx>
          <c:spPr>
            <a:solidFill>
              <a:srgbClr val="D0D0D0"/>
            </a:solidFill>
          </c:spPr>
          <c:invertIfNegative val="0"/>
          <c:val>
            <c:numRef>
              <c:f>'8.1'!$B$21:$M$21</c:f>
              <c:numCache>
                <c:formatCode>#,##0.0</c:formatCode>
                <c:ptCount val="12"/>
                <c:pt idx="0">
                  <c:v>84.908000000000001</c:v>
                </c:pt>
                <c:pt idx="1">
                  <c:v>67.728999999999999</c:v>
                </c:pt>
                <c:pt idx="2">
                  <c:v>69.739000000000004</c:v>
                </c:pt>
                <c:pt idx="3">
                  <c:v>74.209000000000003</c:v>
                </c:pt>
                <c:pt idx="4">
                  <c:v>64.680000000000007</c:v>
                </c:pt>
                <c:pt idx="5">
                  <c:v>56.121000000000002</c:v>
                </c:pt>
                <c:pt idx="6">
                  <c:v>47.56</c:v>
                </c:pt>
                <c:pt idx="7">
                  <c:v>66.266999999999996</c:v>
                </c:pt>
                <c:pt idx="8">
                  <c:v>42.058999999999997</c:v>
                </c:pt>
                <c:pt idx="9">
                  <c:v>76.08</c:v>
                </c:pt>
                <c:pt idx="10">
                  <c:v>78.257000000000005</c:v>
                </c:pt>
                <c:pt idx="11">
                  <c:v>78.176000000000002</c:v>
                </c:pt>
              </c:numCache>
            </c:numRef>
          </c:val>
          <c:extLst>
            <c:ext xmlns:c16="http://schemas.microsoft.com/office/drawing/2014/chart" uri="{C3380CC4-5D6E-409C-BE32-E72D297353CC}">
              <c16:uniqueId val="{0000000B-7D58-4EAE-BC86-D545F330926A}"/>
            </c:ext>
          </c:extLst>
        </c:ser>
        <c:ser>
          <c:idx val="12"/>
          <c:order val="12"/>
          <c:tx>
            <c:strRef>
              <c:f>'8.1'!$A$22</c:f>
              <c:strCache>
                <c:ptCount val="1"/>
                <c:pt idx="0">
                  <c:v>Ostatní plyny</c:v>
                </c:pt>
              </c:strCache>
            </c:strRef>
          </c:tx>
          <c:spPr>
            <a:pattFill prst="ltUpDiag">
              <a:fgClr>
                <a:schemeClr val="tx2"/>
              </a:fgClr>
              <a:bgClr>
                <a:schemeClr val="bg1"/>
              </a:bgClr>
            </a:pattFill>
          </c:spPr>
          <c:invertIfNegative val="0"/>
          <c:val>
            <c:numRef>
              <c:f>'8.1'!$B$22:$M$22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7D58-4EAE-BC86-D545F330926A}"/>
            </c:ext>
          </c:extLst>
        </c:ser>
        <c:ser>
          <c:idx val="13"/>
          <c:order val="13"/>
          <c:tx>
            <c:strRef>
              <c:f>'8.1'!$A$23</c:f>
              <c:strCache>
                <c:ptCount val="1"/>
                <c:pt idx="0">
                  <c:v>Ostatní</c:v>
                </c:pt>
              </c:strCache>
            </c:strRef>
          </c:tx>
          <c:spPr>
            <a:pattFill prst="ltUpDiag">
              <a:fgClr>
                <a:schemeClr val="accent5"/>
              </a:fgClr>
              <a:bgClr>
                <a:schemeClr val="bg1"/>
              </a:bgClr>
            </a:pattFill>
          </c:spPr>
          <c:invertIfNegative val="0"/>
          <c:val>
            <c:numRef>
              <c:f>'8.1'!$B$23:$M$23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7D58-4EAE-BC86-D545F330926A}"/>
            </c:ext>
          </c:extLst>
        </c:ser>
        <c:ser>
          <c:idx val="14"/>
          <c:order val="14"/>
          <c:tx>
            <c:strRef>
              <c:f>'8.1'!$A$24</c:f>
              <c:strCache>
                <c:ptCount val="1"/>
                <c:pt idx="0">
                  <c:v>Topné oleje</c:v>
                </c:pt>
              </c:strCache>
            </c:strRef>
          </c:tx>
          <c:spPr>
            <a:pattFill prst="ltUpDiag">
              <a:fgClr>
                <a:schemeClr val="accent2"/>
              </a:fgClr>
              <a:bgClr>
                <a:schemeClr val="bg1"/>
              </a:bgClr>
            </a:pattFill>
          </c:spPr>
          <c:invertIfNegative val="0"/>
          <c:val>
            <c:numRef>
              <c:f>'8.1'!$B$24:$M$24</c:f>
              <c:numCache>
                <c:formatCode>#,##0.0</c:formatCode>
                <c:ptCount val="12"/>
                <c:pt idx="0">
                  <c:v>0</c:v>
                </c:pt>
                <c:pt idx="1">
                  <c:v>0</c:v>
                </c:pt>
                <c:pt idx="2">
                  <c:v>0</c:v>
                </c:pt>
                <c:pt idx="3">
                  <c:v>0</c:v>
                </c:pt>
                <c:pt idx="4">
                  <c:v>0</c:v>
                </c:pt>
                <c:pt idx="5">
                  <c:v>0</c:v>
                </c:pt>
                <c:pt idx="6">
                  <c:v>4.5999999999999999E-2</c:v>
                </c:pt>
                <c:pt idx="7">
                  <c:v>0</c:v>
                </c:pt>
                <c:pt idx="8">
                  <c:v>0</c:v>
                </c:pt>
                <c:pt idx="9">
                  <c:v>0</c:v>
                </c:pt>
                <c:pt idx="10">
                  <c:v>0</c:v>
                </c:pt>
                <c:pt idx="11">
                  <c:v>0</c:v>
                </c:pt>
              </c:numCache>
            </c:numRef>
          </c:val>
          <c:extLst>
            <c:ext xmlns:c16="http://schemas.microsoft.com/office/drawing/2014/chart" uri="{C3380CC4-5D6E-409C-BE32-E72D297353CC}">
              <c16:uniqueId val="{0000000E-7D58-4EAE-BC86-D545F330926A}"/>
            </c:ext>
          </c:extLst>
        </c:ser>
        <c:ser>
          <c:idx val="15"/>
          <c:order val="15"/>
          <c:tx>
            <c:strRef>
              <c:f>'8.1'!$A$25</c:f>
              <c:strCache>
                <c:ptCount val="1"/>
                <c:pt idx="0">
                  <c:v>Zemní plyn</c:v>
                </c:pt>
              </c:strCache>
            </c:strRef>
          </c:tx>
          <c:spPr>
            <a:pattFill prst="ltUpDiag">
              <a:fgClr>
                <a:schemeClr val="accent6"/>
              </a:fgClr>
              <a:bgClr>
                <a:schemeClr val="bg1"/>
              </a:bgClr>
            </a:pattFill>
          </c:spPr>
          <c:invertIfNegative val="0"/>
          <c:val>
            <c:numRef>
              <c:f>'8.1'!$B$25:$M$25</c:f>
              <c:numCache>
                <c:formatCode>#,##0.0</c:formatCode>
                <c:ptCount val="12"/>
                <c:pt idx="0">
                  <c:v>461.69502899999992</c:v>
                </c:pt>
                <c:pt idx="1">
                  <c:v>316.79697799999997</c:v>
                </c:pt>
                <c:pt idx="2">
                  <c:v>257.70821299999994</c:v>
                </c:pt>
                <c:pt idx="3">
                  <c:v>187.66516999999999</c:v>
                </c:pt>
                <c:pt idx="4">
                  <c:v>109.39373299999998</c:v>
                </c:pt>
                <c:pt idx="5">
                  <c:v>72.388109999999969</c:v>
                </c:pt>
                <c:pt idx="6">
                  <c:v>122.27291699999996</c:v>
                </c:pt>
                <c:pt idx="7">
                  <c:v>65.104165000000009</c:v>
                </c:pt>
                <c:pt idx="8">
                  <c:v>74.065252000000001</c:v>
                </c:pt>
                <c:pt idx="9">
                  <c:v>226.58276299999994</c:v>
                </c:pt>
                <c:pt idx="10">
                  <c:v>337.20305100000007</c:v>
                </c:pt>
                <c:pt idx="11">
                  <c:v>417.748379</c:v>
                </c:pt>
              </c:numCache>
            </c:numRef>
          </c:val>
          <c:extLst>
            <c:ext xmlns:c16="http://schemas.microsoft.com/office/drawing/2014/chart" uri="{C3380CC4-5D6E-409C-BE32-E72D297353CC}">
              <c16:uniqueId val="{0000000F-7D58-4EAE-BC86-D545F330926A}"/>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2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4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6018-455D-B5F6-7403F9F44D1B}"/>
              </c:ext>
            </c:extLst>
          </c:dPt>
          <c:dPt>
            <c:idx val="1"/>
            <c:bubble3D val="0"/>
            <c:spPr>
              <a:solidFill>
                <a:schemeClr val="accent2"/>
              </a:solidFill>
            </c:spPr>
            <c:extLst>
              <c:ext xmlns:c16="http://schemas.microsoft.com/office/drawing/2014/chart" uri="{C3380CC4-5D6E-409C-BE32-E72D297353CC}">
                <c16:uniqueId val="{00000002-6018-455D-B5F6-7403F9F44D1B}"/>
              </c:ext>
            </c:extLst>
          </c:dPt>
          <c:dPt>
            <c:idx val="2"/>
            <c:bubble3D val="0"/>
            <c:spPr>
              <a:solidFill>
                <a:schemeClr val="accent3"/>
              </a:solidFill>
            </c:spPr>
            <c:extLst>
              <c:ext xmlns:c16="http://schemas.microsoft.com/office/drawing/2014/chart" uri="{C3380CC4-5D6E-409C-BE32-E72D297353CC}">
                <c16:uniqueId val="{00000003-6018-455D-B5F6-7403F9F44D1B}"/>
              </c:ext>
            </c:extLst>
          </c:dPt>
          <c:dPt>
            <c:idx val="3"/>
            <c:bubble3D val="0"/>
            <c:spPr>
              <a:solidFill>
                <a:schemeClr val="accent4"/>
              </a:solidFill>
            </c:spPr>
            <c:extLst>
              <c:ext xmlns:c16="http://schemas.microsoft.com/office/drawing/2014/chart" uri="{C3380CC4-5D6E-409C-BE32-E72D297353CC}">
                <c16:uniqueId val="{00000004-6018-455D-B5F6-7403F9F44D1B}"/>
              </c:ext>
            </c:extLst>
          </c:dPt>
          <c:dPt>
            <c:idx val="4"/>
            <c:bubble3D val="0"/>
            <c:spPr>
              <a:solidFill>
                <a:schemeClr val="accent5"/>
              </a:solidFill>
            </c:spPr>
            <c:extLst>
              <c:ext xmlns:c16="http://schemas.microsoft.com/office/drawing/2014/chart" uri="{C3380CC4-5D6E-409C-BE32-E72D297353CC}">
                <c16:uniqueId val="{00000005-6018-455D-B5F6-7403F9F44D1B}"/>
              </c:ext>
            </c:extLst>
          </c:dPt>
          <c:dPt>
            <c:idx val="5"/>
            <c:bubble3D val="0"/>
            <c:spPr>
              <a:solidFill>
                <a:schemeClr val="accent6"/>
              </a:solidFill>
            </c:spPr>
            <c:extLst>
              <c:ext xmlns:c16="http://schemas.microsoft.com/office/drawing/2014/chart" uri="{C3380CC4-5D6E-409C-BE32-E72D297353CC}">
                <c16:uniqueId val="{00000006-6018-455D-B5F6-7403F9F44D1B}"/>
              </c:ext>
            </c:extLst>
          </c:dPt>
          <c:dPt>
            <c:idx val="6"/>
            <c:bubble3D val="0"/>
            <c:spPr>
              <a:solidFill>
                <a:srgbClr val="F0948F"/>
              </a:solidFill>
            </c:spPr>
            <c:extLst>
              <c:ext xmlns:c16="http://schemas.microsoft.com/office/drawing/2014/chart" uri="{C3380CC4-5D6E-409C-BE32-E72D297353CC}">
                <c16:uniqueId val="{00000007-6018-455D-B5F6-7403F9F44D1B}"/>
              </c:ext>
            </c:extLst>
          </c:dPt>
          <c:dPt>
            <c:idx val="7"/>
            <c:bubble3D val="0"/>
            <c:spPr>
              <a:solidFill>
                <a:srgbClr val="F7C9C7"/>
              </a:solidFill>
            </c:spPr>
            <c:extLst>
              <c:ext xmlns:c16="http://schemas.microsoft.com/office/drawing/2014/chart" uri="{C3380CC4-5D6E-409C-BE32-E72D297353CC}">
                <c16:uniqueId val="{00000000-460E-4CF6-B3D5-472A3D958B04}"/>
              </c:ext>
            </c:extLst>
          </c:dPt>
          <c:cat>
            <c:numRef>
              <c:f>'8.1'!$U$28:$U$35</c:f>
              <c:numCache>
                <c:formatCode>#,##0.0</c:formatCode>
                <c:ptCount val="8"/>
              </c:numCache>
            </c:numRef>
          </c:cat>
          <c:val>
            <c:numRef>
              <c:f>'8.1'!$P$28:$P$35</c:f>
              <c:numCache>
                <c:formatCode>General</c:formatCode>
                <c:ptCount val="8"/>
              </c:numCache>
            </c:numRef>
          </c:val>
          <c:extLst>
            <c:ext xmlns:c16="http://schemas.microsoft.com/office/drawing/2014/chart" uri="{C3380CC4-5D6E-409C-BE32-E72D297353CC}">
              <c16:uniqueId val="{00000001-460E-4CF6-B3D5-472A3D958B0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rgbClr val="233060"/>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E16-49E5-91AD-8891FEFD71A2}"/>
            </c:ext>
          </c:extLst>
        </c:ser>
        <c:ser>
          <c:idx val="1"/>
          <c:order val="1"/>
          <c:tx>
            <c:strRef>
              <c:f>'4.1'!$O$9</c:f>
              <c:strCache>
                <c:ptCount val="1"/>
              </c:strCache>
            </c:strRef>
          </c:tx>
          <c:spPr>
            <a:solidFill>
              <a:srgbClr val="596387"/>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E16-49E5-91AD-8891FEFD71A2}"/>
            </c:ext>
          </c:extLst>
        </c:ser>
        <c:ser>
          <c:idx val="2"/>
          <c:order val="2"/>
          <c:tx>
            <c:strRef>
              <c:f>'4.1'!$O$10</c:f>
              <c:strCache>
                <c:ptCount val="1"/>
              </c:strCache>
            </c:strRef>
          </c:tx>
          <c:spPr>
            <a:solidFill>
              <a:srgbClr val="9196B0"/>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E16-49E5-91AD-8891FEFD71A2}"/>
            </c:ext>
          </c:extLst>
        </c:ser>
        <c:ser>
          <c:idx val="3"/>
          <c:order val="3"/>
          <c:tx>
            <c:strRef>
              <c:f>'4.1'!$O$11</c:f>
              <c:strCache>
                <c:ptCount val="1"/>
              </c:strCache>
            </c:strRef>
          </c:tx>
          <c:spPr>
            <a:solidFill>
              <a:srgbClr val="C7CCD6"/>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E16-49E5-91AD-8891FEFD71A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E16-49E5-91AD-8891FEFD71A2}"/>
            </c:ext>
          </c:extLst>
        </c:ser>
        <c:ser>
          <c:idx val="5"/>
          <c:order val="5"/>
          <c:tx>
            <c:strRef>
              <c:f>'4.1'!$O$13</c:f>
              <c:strCache>
                <c:ptCount val="1"/>
              </c:strCache>
            </c:strRef>
          </c:tx>
          <c:spPr>
            <a:solidFill>
              <a:srgbClr val="E86159"/>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E16-49E5-91AD-8891FEFD71A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E16-49E5-91AD-8891FEFD71A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E16-49E5-91AD-8891FEFD71A2}"/>
            </c:ext>
          </c:extLst>
        </c:ser>
        <c:ser>
          <c:idx val="8"/>
          <c:order val="8"/>
          <c:tx>
            <c:strRef>
              <c:f>'4.1'!$O$16</c:f>
              <c:strCache>
                <c:ptCount val="1"/>
              </c:strCache>
            </c:strRef>
          </c:tx>
          <c:spPr>
            <a:solidFill>
              <a:srgbClr val="000000"/>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E16-49E5-91AD-8891FEFD71A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E16-49E5-91AD-8891FEFD71A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E16-49E5-91AD-8891FEFD71A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E16-49E5-91AD-8891FEFD71A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E16-49E5-91AD-8891FEFD71A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E16-49E5-91AD-8891FEFD71A2}"/>
            </c:ext>
          </c:extLst>
        </c:ser>
        <c:ser>
          <c:idx val="14"/>
          <c:order val="14"/>
          <c:tx>
            <c:strRef>
              <c:f>'4.1'!$O$22</c:f>
              <c:strCache>
                <c:ptCount val="1"/>
              </c:strCache>
            </c:strRef>
          </c:tx>
          <c:spPr>
            <a:pattFill prst="ltUpDiag">
              <a:fgClr>
                <a:srgbClr val="596387"/>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E16-49E5-91AD-8891FEFD71A2}"/>
            </c:ext>
          </c:extLst>
        </c:ser>
        <c:ser>
          <c:idx val="15"/>
          <c:order val="15"/>
          <c:tx>
            <c:strRef>
              <c:f>'4.1'!$O$23</c:f>
              <c:strCache>
                <c:ptCount val="1"/>
              </c:strCache>
            </c:strRef>
          </c:tx>
          <c:spPr>
            <a:pattFill prst="ltUpDiag">
              <a:fgClr>
                <a:srgbClr val="E86159"/>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BE16-49E5-91AD-8891FEFD71A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7490589711417819"/>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165-46A2-B497-197BA76EAA1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165-46A2-B497-197BA76EAA1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165-46A2-B497-197BA76EAA1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165-46A2-B497-197BA76EAA1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165-46A2-B497-197BA76EAA1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165-46A2-B497-197BA76EAA1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165-46A2-B497-197BA76EAA1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165-46A2-B497-197BA76EAA1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165-46A2-B497-197BA76EAA1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165-46A2-B497-197BA76EAA1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165-46A2-B497-197BA76EAA1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165-46A2-B497-197BA76EAA1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165-46A2-B497-197BA76EAA1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165-46A2-B497-197BA76EAA1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165-46A2-B497-197BA76EAA1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3165-46A2-B497-197BA76EAA1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6351931692511705"/>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7757619224394721E-3"/>
          <c:y val="1.52075774448875E-2"/>
        </c:manualLayout>
      </c:layout>
      <c:overlay val="0"/>
    </c:title>
    <c:autoTitleDeleted val="0"/>
    <c:plotArea>
      <c:layout>
        <c:manualLayout>
          <c:layoutTarget val="inner"/>
          <c:xMode val="edge"/>
          <c:yMode val="edge"/>
          <c:x val="0.10446396915284765"/>
          <c:y val="0.24097968239140588"/>
          <c:w val="0.6700337575744868"/>
          <c:h val="0.54603135217188226"/>
        </c:manualLayout>
      </c:layout>
      <c:barChart>
        <c:barDir val="col"/>
        <c:grouping val="stacked"/>
        <c:varyColors val="0"/>
        <c:ser>
          <c:idx val="0"/>
          <c:order val="0"/>
          <c:tx>
            <c:strRef>
              <c:f>'8.2'!$A$27</c:f>
              <c:strCache>
                <c:ptCount val="1"/>
                <c:pt idx="0">
                  <c:v>Průmysl</c:v>
                </c:pt>
              </c:strCache>
            </c:strRef>
          </c:tx>
          <c:invertIfNegative val="0"/>
          <c:val>
            <c:numRef>
              <c:f>'8.2'!$B$27:$M$27</c:f>
              <c:numCache>
                <c:formatCode>#,##0.0</c:formatCode>
                <c:ptCount val="12"/>
                <c:pt idx="0">
                  <c:v>109.78600799999998</c:v>
                </c:pt>
                <c:pt idx="1">
                  <c:v>79.789570999999995</c:v>
                </c:pt>
                <c:pt idx="2">
                  <c:v>71.143126999999993</c:v>
                </c:pt>
                <c:pt idx="3">
                  <c:v>61.852875000000004</c:v>
                </c:pt>
                <c:pt idx="4">
                  <c:v>49.059232000000002</c:v>
                </c:pt>
                <c:pt idx="5">
                  <c:v>42.409002999999991</c:v>
                </c:pt>
                <c:pt idx="6">
                  <c:v>37.416681999999994</c:v>
                </c:pt>
                <c:pt idx="7">
                  <c:v>38.433004999999994</c:v>
                </c:pt>
                <c:pt idx="8">
                  <c:v>43.290683999999999</c:v>
                </c:pt>
                <c:pt idx="9">
                  <c:v>55.515021999999995</c:v>
                </c:pt>
                <c:pt idx="10">
                  <c:v>76.179079999999999</c:v>
                </c:pt>
                <c:pt idx="11">
                  <c:v>79.184713000000016</c:v>
                </c:pt>
              </c:numCache>
            </c:numRef>
          </c:val>
          <c:extLst>
            <c:ext xmlns:c16="http://schemas.microsoft.com/office/drawing/2014/chart" uri="{C3380CC4-5D6E-409C-BE32-E72D297353CC}">
              <c16:uniqueId val="{00000000-0040-4BC3-86BF-1A83C982E45A}"/>
            </c:ext>
          </c:extLst>
        </c:ser>
        <c:ser>
          <c:idx val="1"/>
          <c:order val="1"/>
          <c:tx>
            <c:strRef>
              <c:f>'8.2'!$A$28</c:f>
              <c:strCache>
                <c:ptCount val="1"/>
                <c:pt idx="0">
                  <c:v>Energetika</c:v>
                </c:pt>
              </c:strCache>
            </c:strRef>
          </c:tx>
          <c:invertIfNegative val="0"/>
          <c:val>
            <c:numRef>
              <c:f>'8.2'!$B$28:$M$28</c:f>
              <c:numCache>
                <c:formatCode>#,##0.0</c:formatCode>
                <c:ptCount val="12"/>
                <c:pt idx="0">
                  <c:v>3.8097000000000003</c:v>
                </c:pt>
                <c:pt idx="1">
                  <c:v>3.4833699999999999</c:v>
                </c:pt>
                <c:pt idx="2">
                  <c:v>3.36856</c:v>
                </c:pt>
                <c:pt idx="3">
                  <c:v>2.6022599999999998</c:v>
                </c:pt>
                <c:pt idx="4">
                  <c:v>1.4702999999999999</c:v>
                </c:pt>
                <c:pt idx="5">
                  <c:v>0.96049000000000007</c:v>
                </c:pt>
                <c:pt idx="6">
                  <c:v>0.93386999999999998</c:v>
                </c:pt>
                <c:pt idx="7">
                  <c:v>0.93376999999999999</c:v>
                </c:pt>
                <c:pt idx="8">
                  <c:v>1.2053099999999999</c:v>
                </c:pt>
                <c:pt idx="9">
                  <c:v>2.5400500000000004</c:v>
                </c:pt>
                <c:pt idx="10">
                  <c:v>3.4476500000000003</c:v>
                </c:pt>
                <c:pt idx="11">
                  <c:v>4.02468</c:v>
                </c:pt>
              </c:numCache>
            </c:numRef>
          </c:val>
          <c:extLst>
            <c:ext xmlns:c16="http://schemas.microsoft.com/office/drawing/2014/chart" uri="{C3380CC4-5D6E-409C-BE32-E72D297353CC}">
              <c16:uniqueId val="{00000001-0040-4BC3-86BF-1A83C982E45A}"/>
            </c:ext>
          </c:extLst>
        </c:ser>
        <c:ser>
          <c:idx val="2"/>
          <c:order val="2"/>
          <c:tx>
            <c:strRef>
              <c:f>'8.2'!$A$29</c:f>
              <c:strCache>
                <c:ptCount val="1"/>
                <c:pt idx="0">
                  <c:v>Doprava</c:v>
                </c:pt>
              </c:strCache>
            </c:strRef>
          </c:tx>
          <c:invertIfNegative val="0"/>
          <c:val>
            <c:numRef>
              <c:f>'8.2'!$B$29:$M$29</c:f>
              <c:numCache>
                <c:formatCode>#,##0.0</c:formatCode>
                <c:ptCount val="12"/>
                <c:pt idx="0">
                  <c:v>8.7346299999999992</c:v>
                </c:pt>
                <c:pt idx="1">
                  <c:v>4.9499839999999997</c:v>
                </c:pt>
                <c:pt idx="2">
                  <c:v>4.6419390000000007</c:v>
                </c:pt>
                <c:pt idx="3">
                  <c:v>2.7534540000000001</c:v>
                </c:pt>
                <c:pt idx="4">
                  <c:v>0.59474099999999996</c:v>
                </c:pt>
                <c:pt idx="5">
                  <c:v>0.28457100000000002</c:v>
                </c:pt>
                <c:pt idx="6">
                  <c:v>0.242342</c:v>
                </c:pt>
                <c:pt idx="7">
                  <c:v>0.23815699999999998</c:v>
                </c:pt>
                <c:pt idx="8">
                  <c:v>0.77277700000000005</c:v>
                </c:pt>
                <c:pt idx="9">
                  <c:v>3.1633830000000001</c:v>
                </c:pt>
                <c:pt idx="10">
                  <c:v>5.9965989999999998</c:v>
                </c:pt>
                <c:pt idx="11">
                  <c:v>7.4406320000000008</c:v>
                </c:pt>
              </c:numCache>
            </c:numRef>
          </c:val>
          <c:extLst>
            <c:ext xmlns:c16="http://schemas.microsoft.com/office/drawing/2014/chart" uri="{C3380CC4-5D6E-409C-BE32-E72D297353CC}">
              <c16:uniqueId val="{00000002-0040-4BC3-86BF-1A83C982E45A}"/>
            </c:ext>
          </c:extLst>
        </c:ser>
        <c:ser>
          <c:idx val="3"/>
          <c:order val="3"/>
          <c:tx>
            <c:strRef>
              <c:f>'8.2'!$A$30</c:f>
              <c:strCache>
                <c:ptCount val="1"/>
                <c:pt idx="0">
                  <c:v>Stavebnictví</c:v>
                </c:pt>
              </c:strCache>
            </c:strRef>
          </c:tx>
          <c:invertIfNegative val="0"/>
          <c:val>
            <c:numRef>
              <c:f>'8.2'!$B$30:$M$30</c:f>
              <c:numCache>
                <c:formatCode>#,##0.0</c:formatCode>
                <c:ptCount val="12"/>
                <c:pt idx="0">
                  <c:v>0.78571800000000003</c:v>
                </c:pt>
                <c:pt idx="1">
                  <c:v>0.5512760000000001</c:v>
                </c:pt>
                <c:pt idx="2">
                  <c:v>0.50798200000000004</c:v>
                </c:pt>
                <c:pt idx="3">
                  <c:v>0.39335299999999995</c:v>
                </c:pt>
                <c:pt idx="4">
                  <c:v>0.17425399999999999</c:v>
                </c:pt>
                <c:pt idx="5">
                  <c:v>0.140101</c:v>
                </c:pt>
                <c:pt idx="6">
                  <c:v>0.12311099999999998</c:v>
                </c:pt>
                <c:pt idx="7">
                  <c:v>0.121848</c:v>
                </c:pt>
                <c:pt idx="8">
                  <c:v>0.17498900000000001</c:v>
                </c:pt>
                <c:pt idx="9">
                  <c:v>0.41347699999999998</c:v>
                </c:pt>
                <c:pt idx="10">
                  <c:v>0.70813599999999999</c:v>
                </c:pt>
                <c:pt idx="11">
                  <c:v>0.80410199999999998</c:v>
                </c:pt>
              </c:numCache>
            </c:numRef>
          </c:val>
          <c:extLst>
            <c:ext xmlns:c16="http://schemas.microsoft.com/office/drawing/2014/chart" uri="{C3380CC4-5D6E-409C-BE32-E72D297353CC}">
              <c16:uniqueId val="{00000003-0040-4BC3-86BF-1A83C982E45A}"/>
            </c:ext>
          </c:extLst>
        </c:ser>
        <c:ser>
          <c:idx val="4"/>
          <c:order val="4"/>
          <c:tx>
            <c:strRef>
              <c:f>'8.2'!$A$31</c:f>
              <c:strCache>
                <c:ptCount val="1"/>
                <c:pt idx="0">
                  <c:v>Zemědělství a lesnictví</c:v>
                </c:pt>
              </c:strCache>
            </c:strRef>
          </c:tx>
          <c:spPr>
            <a:solidFill>
              <a:schemeClr val="accent5"/>
            </a:solidFill>
          </c:spPr>
          <c:invertIfNegative val="0"/>
          <c:val>
            <c:numRef>
              <c:f>'8.2'!$B$31:$M$31</c:f>
              <c:numCache>
                <c:formatCode>#,##0.0</c:formatCode>
                <c:ptCount val="12"/>
                <c:pt idx="0">
                  <c:v>2.9071340000000001</c:v>
                </c:pt>
                <c:pt idx="1">
                  <c:v>2.1619360000000003</c:v>
                </c:pt>
                <c:pt idx="2">
                  <c:v>2.1901289999999998</c:v>
                </c:pt>
                <c:pt idx="3">
                  <c:v>1.781166</c:v>
                </c:pt>
                <c:pt idx="4">
                  <c:v>1.2923370000000001</c:v>
                </c:pt>
                <c:pt idx="5">
                  <c:v>0.70380199999999993</c:v>
                </c:pt>
                <c:pt idx="6">
                  <c:v>0.69824800000000009</c:v>
                </c:pt>
                <c:pt idx="7">
                  <c:v>0.55218899999999993</c:v>
                </c:pt>
                <c:pt idx="8">
                  <c:v>1.086349</c:v>
                </c:pt>
                <c:pt idx="9">
                  <c:v>1.7008320000000001</c:v>
                </c:pt>
                <c:pt idx="10">
                  <c:v>2.418831</c:v>
                </c:pt>
                <c:pt idx="11">
                  <c:v>3.0074229999999997</c:v>
                </c:pt>
              </c:numCache>
            </c:numRef>
          </c:val>
          <c:extLst>
            <c:ext xmlns:c16="http://schemas.microsoft.com/office/drawing/2014/chart" uri="{C3380CC4-5D6E-409C-BE32-E72D297353CC}">
              <c16:uniqueId val="{00000004-0040-4BC3-86BF-1A83C982E45A}"/>
            </c:ext>
          </c:extLst>
        </c:ser>
        <c:ser>
          <c:idx val="5"/>
          <c:order val="5"/>
          <c:tx>
            <c:strRef>
              <c:f>'8.2'!$A$32</c:f>
              <c:strCache>
                <c:ptCount val="1"/>
                <c:pt idx="0">
                  <c:v>Domácnosti</c:v>
                </c:pt>
              </c:strCache>
            </c:strRef>
          </c:tx>
          <c:spPr>
            <a:solidFill>
              <a:schemeClr val="accent6"/>
            </a:solidFill>
          </c:spPr>
          <c:invertIfNegative val="0"/>
          <c:val>
            <c:numRef>
              <c:f>'8.2'!$B$32:$M$32</c:f>
              <c:numCache>
                <c:formatCode>#,##0.0</c:formatCode>
                <c:ptCount val="12"/>
                <c:pt idx="0">
                  <c:v>323.07284199999992</c:v>
                </c:pt>
                <c:pt idx="1">
                  <c:v>219.92558700000006</c:v>
                </c:pt>
                <c:pt idx="2">
                  <c:v>202.17505400000005</c:v>
                </c:pt>
                <c:pt idx="3">
                  <c:v>137.17861300000004</c:v>
                </c:pt>
                <c:pt idx="4">
                  <c:v>76.883838999999995</c:v>
                </c:pt>
                <c:pt idx="5">
                  <c:v>53.941672999999987</c:v>
                </c:pt>
                <c:pt idx="6">
                  <c:v>48.513909999999996</c:v>
                </c:pt>
                <c:pt idx="7">
                  <c:v>47.07612799999999</c:v>
                </c:pt>
                <c:pt idx="8">
                  <c:v>84.196827999999996</c:v>
                </c:pt>
                <c:pt idx="9">
                  <c:v>159.21955400000002</c:v>
                </c:pt>
                <c:pt idx="10">
                  <c:v>254.59813400000004</c:v>
                </c:pt>
                <c:pt idx="11">
                  <c:v>306.41790000000003</c:v>
                </c:pt>
              </c:numCache>
            </c:numRef>
          </c:val>
          <c:extLst>
            <c:ext xmlns:c16="http://schemas.microsoft.com/office/drawing/2014/chart" uri="{C3380CC4-5D6E-409C-BE32-E72D297353CC}">
              <c16:uniqueId val="{00000005-0040-4BC3-86BF-1A83C982E45A}"/>
            </c:ext>
          </c:extLst>
        </c:ser>
        <c:ser>
          <c:idx val="6"/>
          <c:order val="6"/>
          <c:tx>
            <c:strRef>
              <c:f>'8.2'!$A$33</c:f>
              <c:strCache>
                <c:ptCount val="1"/>
                <c:pt idx="0">
                  <c:v>Obchod, služby, školství, zdravotnictví</c:v>
                </c:pt>
              </c:strCache>
            </c:strRef>
          </c:tx>
          <c:spPr>
            <a:solidFill>
              <a:srgbClr val="F0948F"/>
            </a:solidFill>
          </c:spPr>
          <c:invertIfNegative val="0"/>
          <c:val>
            <c:numRef>
              <c:f>'8.2'!$B$33:$M$33</c:f>
              <c:numCache>
                <c:formatCode>#,##0.0</c:formatCode>
                <c:ptCount val="12"/>
                <c:pt idx="0">
                  <c:v>170.92996299999996</c:v>
                </c:pt>
                <c:pt idx="1">
                  <c:v>111.38898900000001</c:v>
                </c:pt>
                <c:pt idx="2">
                  <c:v>101.817369</c:v>
                </c:pt>
                <c:pt idx="3">
                  <c:v>69.158410000000018</c:v>
                </c:pt>
                <c:pt idx="4">
                  <c:v>32.585332000000001</c:v>
                </c:pt>
                <c:pt idx="5">
                  <c:v>22.609305999999997</c:v>
                </c:pt>
                <c:pt idx="6">
                  <c:v>18.217065999999996</c:v>
                </c:pt>
                <c:pt idx="7">
                  <c:v>18.663651000000002</c:v>
                </c:pt>
                <c:pt idx="8">
                  <c:v>36.069114000000006</c:v>
                </c:pt>
                <c:pt idx="9">
                  <c:v>81.056983999999986</c:v>
                </c:pt>
                <c:pt idx="10">
                  <c:v>130.196541</c:v>
                </c:pt>
                <c:pt idx="11">
                  <c:v>156.03964799999997</c:v>
                </c:pt>
              </c:numCache>
            </c:numRef>
          </c:val>
          <c:extLst>
            <c:ext xmlns:c16="http://schemas.microsoft.com/office/drawing/2014/chart" uri="{C3380CC4-5D6E-409C-BE32-E72D297353CC}">
              <c16:uniqueId val="{00000006-0040-4BC3-86BF-1A83C982E45A}"/>
            </c:ext>
          </c:extLst>
        </c:ser>
        <c:ser>
          <c:idx val="7"/>
          <c:order val="7"/>
          <c:tx>
            <c:strRef>
              <c:f>'8.2'!$A$34</c:f>
              <c:strCache>
                <c:ptCount val="1"/>
                <c:pt idx="0">
                  <c:v>Ostatní</c:v>
                </c:pt>
              </c:strCache>
            </c:strRef>
          </c:tx>
          <c:spPr>
            <a:solidFill>
              <a:srgbClr val="F7C9C7"/>
            </a:solidFill>
          </c:spPr>
          <c:invertIfNegative val="0"/>
          <c:val>
            <c:numRef>
              <c:f>'8.2'!$B$34:$M$34</c:f>
              <c:numCache>
                <c:formatCode>#,##0.0</c:formatCode>
                <c:ptCount val="12"/>
                <c:pt idx="0">
                  <c:v>17.091737000000006</c:v>
                </c:pt>
                <c:pt idx="1">
                  <c:v>11.551669</c:v>
                </c:pt>
                <c:pt idx="2">
                  <c:v>11.128241999999998</c:v>
                </c:pt>
                <c:pt idx="3">
                  <c:v>7.1989119999999991</c:v>
                </c:pt>
                <c:pt idx="4">
                  <c:v>3.9797749999999996</c:v>
                </c:pt>
                <c:pt idx="5">
                  <c:v>2.7913870000000003</c:v>
                </c:pt>
                <c:pt idx="6">
                  <c:v>2.319156</c:v>
                </c:pt>
                <c:pt idx="7">
                  <c:v>2.5302379999999998</c:v>
                </c:pt>
                <c:pt idx="8">
                  <c:v>4.6095250000000005</c:v>
                </c:pt>
                <c:pt idx="9">
                  <c:v>8.3477480000000011</c:v>
                </c:pt>
                <c:pt idx="10">
                  <c:v>13.542714999999999</c:v>
                </c:pt>
                <c:pt idx="11">
                  <c:v>15.612181000000003</c:v>
                </c:pt>
              </c:numCache>
            </c:numRef>
          </c:val>
          <c:extLst>
            <c:ext xmlns:c16="http://schemas.microsoft.com/office/drawing/2014/chart" uri="{C3380CC4-5D6E-409C-BE32-E72D297353CC}">
              <c16:uniqueId val="{00000007-0040-4BC3-86BF-1A83C982E45A}"/>
            </c:ext>
          </c:extLst>
        </c:ser>
        <c:dLbls>
          <c:showLegendKey val="0"/>
          <c:showVal val="0"/>
          <c:showCatName val="0"/>
          <c:showSerName val="0"/>
          <c:showPercent val="0"/>
          <c:showBubbleSize val="0"/>
        </c:dLbls>
        <c:gapWidth val="50"/>
        <c:overlap val="100"/>
        <c:axId val="235759872"/>
        <c:axId val="235761664"/>
      </c:barChart>
      <c:catAx>
        <c:axId val="2357598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5761664"/>
        <c:crosses val="autoZero"/>
        <c:auto val="1"/>
        <c:lblAlgn val="ctr"/>
        <c:lblOffset val="100"/>
        <c:noMultiLvlLbl val="0"/>
      </c:catAx>
      <c:valAx>
        <c:axId val="235761664"/>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575987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882E-4"/>
          <c:y val="0"/>
        </c:manualLayout>
      </c:layout>
      <c:overlay val="0"/>
    </c:title>
    <c:autoTitleDeleted val="0"/>
    <c:plotArea>
      <c:layout>
        <c:manualLayout>
          <c:layoutTarget val="inner"/>
          <c:xMode val="edge"/>
          <c:yMode val="edge"/>
          <c:x val="6.7874699701625241E-2"/>
          <c:y val="0.24592026197143887"/>
          <c:w val="0.86679862645627792"/>
          <c:h val="0.27543687465053568"/>
        </c:manualLayout>
      </c:layout>
      <c:barChart>
        <c:barDir val="bar"/>
        <c:grouping val="clustered"/>
        <c:varyColors val="0"/>
        <c:ser>
          <c:idx val="0"/>
          <c:order val="0"/>
          <c:tx>
            <c:strRef>
              <c:f>'8.2'!$M$39</c:f>
              <c:strCache>
                <c:ptCount val="1"/>
                <c:pt idx="0">
                  <c:v>Instalovaný výkon</c:v>
                </c:pt>
              </c:strCache>
            </c:strRef>
          </c:tx>
          <c:invertIfNegative val="0"/>
          <c:val>
            <c:numRef>
              <c:f>'8.2'!$N$39</c:f>
              <c:numCache>
                <c:formatCode>0.0%</c:formatCode>
                <c:ptCount val="1"/>
                <c:pt idx="0">
                  <c:v>5.7680279418249214E-2</c:v>
                </c:pt>
              </c:numCache>
            </c:numRef>
          </c:val>
          <c:extLst>
            <c:ext xmlns:c16="http://schemas.microsoft.com/office/drawing/2014/chart" uri="{C3380CC4-5D6E-409C-BE32-E72D297353CC}">
              <c16:uniqueId val="{00000000-FC7F-469A-B30A-EE5A1B230C15}"/>
            </c:ext>
          </c:extLst>
        </c:ser>
        <c:ser>
          <c:idx val="1"/>
          <c:order val="1"/>
          <c:tx>
            <c:strRef>
              <c:f>'8.2'!$M$40</c:f>
              <c:strCache>
                <c:ptCount val="1"/>
                <c:pt idx="0">
                  <c:v>Výroba tepla brutto</c:v>
                </c:pt>
              </c:strCache>
            </c:strRef>
          </c:tx>
          <c:invertIfNegative val="0"/>
          <c:val>
            <c:numRef>
              <c:f>'8.2'!$N$40</c:f>
              <c:numCache>
                <c:formatCode>0.0%</c:formatCode>
                <c:ptCount val="1"/>
                <c:pt idx="0">
                  <c:v>4.8335530898393285E-2</c:v>
                </c:pt>
              </c:numCache>
            </c:numRef>
          </c:val>
          <c:extLst>
            <c:ext xmlns:c16="http://schemas.microsoft.com/office/drawing/2014/chart" uri="{C3380CC4-5D6E-409C-BE32-E72D297353CC}">
              <c16:uniqueId val="{00000001-FC7F-469A-B30A-EE5A1B230C15}"/>
            </c:ext>
          </c:extLst>
        </c:ser>
        <c:ser>
          <c:idx val="2"/>
          <c:order val="2"/>
          <c:tx>
            <c:strRef>
              <c:f>'8.2'!$M$41</c:f>
              <c:strCache>
                <c:ptCount val="1"/>
                <c:pt idx="0">
                  <c:v>Dodávky tepla</c:v>
                </c:pt>
              </c:strCache>
            </c:strRef>
          </c:tx>
          <c:invertIfNegative val="0"/>
          <c:val>
            <c:numRef>
              <c:f>'8.2'!$N$41</c:f>
              <c:numCache>
                <c:formatCode>0.0%</c:formatCode>
                <c:ptCount val="1"/>
                <c:pt idx="0">
                  <c:v>5.4253155805020215E-2</c:v>
                </c:pt>
              </c:numCache>
            </c:numRef>
          </c:val>
          <c:extLst>
            <c:ext xmlns:c16="http://schemas.microsoft.com/office/drawing/2014/chart" uri="{C3380CC4-5D6E-409C-BE32-E72D297353CC}">
              <c16:uniqueId val="{00000002-FC7F-469A-B30A-EE5A1B230C15}"/>
            </c:ext>
          </c:extLst>
        </c:ser>
        <c:dLbls>
          <c:showLegendKey val="0"/>
          <c:showVal val="0"/>
          <c:showCatName val="0"/>
          <c:showSerName val="0"/>
          <c:showPercent val="0"/>
          <c:showBubbleSize val="0"/>
        </c:dLbls>
        <c:gapWidth val="150"/>
        <c:axId val="235792640"/>
        <c:axId val="237547520"/>
      </c:barChart>
      <c:catAx>
        <c:axId val="235792640"/>
        <c:scaling>
          <c:orientation val="maxMin"/>
        </c:scaling>
        <c:delete val="0"/>
        <c:axPos val="l"/>
        <c:numFmt formatCode="General" sourceLinked="1"/>
        <c:majorTickMark val="none"/>
        <c:minorTickMark val="none"/>
        <c:tickLblPos val="none"/>
        <c:crossAx val="237547520"/>
        <c:crosses val="autoZero"/>
        <c:auto val="1"/>
        <c:lblAlgn val="ctr"/>
        <c:lblOffset val="100"/>
        <c:noMultiLvlLbl val="0"/>
      </c:catAx>
      <c:valAx>
        <c:axId val="23754752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35792640"/>
        <c:crosses val="max"/>
        <c:crossBetween val="between"/>
      </c:valAx>
    </c:plotArea>
    <c:legend>
      <c:legendPos val="b"/>
      <c:layout>
        <c:manualLayout>
          <c:xMode val="edge"/>
          <c:yMode val="edge"/>
          <c:x val="1.5162396231415507E-3"/>
          <c:y val="0.74908048119321557"/>
          <c:w val="0.55331546504569662"/>
          <c:h val="0.250919313133031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manualLayout>
          <c:layoutTarget val="inner"/>
          <c:xMode val="edge"/>
          <c:yMode val="edge"/>
          <c:x val="8.6812774006998078E-2"/>
          <c:y val="0.23796791284800689"/>
          <c:w val="0.86009967640282103"/>
          <c:h val="0.58677991730458878"/>
        </c:manualLayout>
      </c:layout>
      <c:barChart>
        <c:barDir val="col"/>
        <c:grouping val="stacked"/>
        <c:varyColors val="0"/>
        <c:ser>
          <c:idx val="0"/>
          <c:order val="0"/>
          <c:tx>
            <c:strRef>
              <c:f>'8.2'!$A$10</c:f>
              <c:strCache>
                <c:ptCount val="1"/>
                <c:pt idx="0">
                  <c:v>Biomasa</c:v>
                </c:pt>
              </c:strCache>
            </c:strRef>
          </c:tx>
          <c:spPr>
            <a:solidFill>
              <a:srgbClr val="23315F"/>
            </a:solidFill>
          </c:spPr>
          <c:invertIfNegative val="0"/>
          <c:val>
            <c:numRef>
              <c:f>'8.2'!$B$10:$M$10</c:f>
              <c:numCache>
                <c:formatCode>#,##0.0</c:formatCode>
                <c:ptCount val="12"/>
                <c:pt idx="0">
                  <c:v>248.12244000000004</c:v>
                </c:pt>
                <c:pt idx="1">
                  <c:v>163.69400299999998</c:v>
                </c:pt>
                <c:pt idx="2">
                  <c:v>151.54027300000001</c:v>
                </c:pt>
                <c:pt idx="3">
                  <c:v>104.71753600000002</c:v>
                </c:pt>
                <c:pt idx="4">
                  <c:v>62.695815999999994</c:v>
                </c:pt>
                <c:pt idx="5">
                  <c:v>45.994689000000008</c:v>
                </c:pt>
                <c:pt idx="6">
                  <c:v>50.865414999999992</c:v>
                </c:pt>
                <c:pt idx="7">
                  <c:v>47.205167999999993</c:v>
                </c:pt>
                <c:pt idx="8">
                  <c:v>79.325013000000013</c:v>
                </c:pt>
                <c:pt idx="9">
                  <c:v>135.31115699999998</c:v>
                </c:pt>
                <c:pt idx="10">
                  <c:v>190.08908000000002</c:v>
                </c:pt>
                <c:pt idx="11">
                  <c:v>218.59612900000002</c:v>
                </c:pt>
              </c:numCache>
            </c:numRef>
          </c:val>
          <c:extLst>
            <c:ext xmlns:c16="http://schemas.microsoft.com/office/drawing/2014/chart" uri="{C3380CC4-5D6E-409C-BE32-E72D297353CC}">
              <c16:uniqueId val="{00000000-9392-40E8-8779-969C3FF20C1C}"/>
            </c:ext>
          </c:extLst>
        </c:ser>
        <c:ser>
          <c:idx val="1"/>
          <c:order val="1"/>
          <c:tx>
            <c:strRef>
              <c:f>'8.2'!$A$11</c:f>
              <c:strCache>
                <c:ptCount val="1"/>
                <c:pt idx="0">
                  <c:v>Bioplyn</c:v>
                </c:pt>
              </c:strCache>
            </c:strRef>
          </c:tx>
          <c:spPr>
            <a:solidFill>
              <a:srgbClr val="5A6588"/>
            </a:solidFill>
          </c:spPr>
          <c:invertIfNegative val="0"/>
          <c:val>
            <c:numRef>
              <c:f>'8.2'!$B$11:$M$11</c:f>
              <c:numCache>
                <c:formatCode>#,##0.0</c:formatCode>
                <c:ptCount val="12"/>
                <c:pt idx="0">
                  <c:v>11.905053000000001</c:v>
                </c:pt>
                <c:pt idx="1">
                  <c:v>9.389933000000001</c:v>
                </c:pt>
                <c:pt idx="2">
                  <c:v>9.9274259999999988</c:v>
                </c:pt>
                <c:pt idx="3">
                  <c:v>8.1592530000000014</c:v>
                </c:pt>
                <c:pt idx="4">
                  <c:v>7.8207650000000006</c:v>
                </c:pt>
                <c:pt idx="5">
                  <c:v>6.6649309999999993</c:v>
                </c:pt>
                <c:pt idx="6">
                  <c:v>6.4702590000000004</c:v>
                </c:pt>
                <c:pt idx="7">
                  <c:v>6.1697570000000006</c:v>
                </c:pt>
                <c:pt idx="8">
                  <c:v>6.9794460000000003</c:v>
                </c:pt>
                <c:pt idx="9">
                  <c:v>7.7464870000000001</c:v>
                </c:pt>
                <c:pt idx="10">
                  <c:v>8.3136729999999996</c:v>
                </c:pt>
                <c:pt idx="11">
                  <c:v>9.7518999999999991</c:v>
                </c:pt>
              </c:numCache>
            </c:numRef>
          </c:val>
          <c:extLst>
            <c:ext xmlns:c16="http://schemas.microsoft.com/office/drawing/2014/chart" uri="{C3380CC4-5D6E-409C-BE32-E72D297353CC}">
              <c16:uniqueId val="{00000001-9392-40E8-8779-969C3FF20C1C}"/>
            </c:ext>
          </c:extLst>
        </c:ser>
        <c:ser>
          <c:idx val="2"/>
          <c:order val="2"/>
          <c:tx>
            <c:strRef>
              <c:f>'8.2'!$A$12</c:f>
              <c:strCache>
                <c:ptCount val="1"/>
                <c:pt idx="0">
                  <c:v>Černé uhlí</c:v>
                </c:pt>
              </c:strCache>
            </c:strRef>
          </c:tx>
          <c:spPr>
            <a:solidFill>
              <a:srgbClr val="9198B0"/>
            </a:solidFill>
          </c:spPr>
          <c:invertIfNegative val="0"/>
          <c:val>
            <c:numRef>
              <c:f>'8.2'!$B$12:$M$12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392-40E8-8779-969C3FF20C1C}"/>
            </c:ext>
          </c:extLst>
        </c:ser>
        <c:ser>
          <c:idx val="3"/>
          <c:order val="3"/>
          <c:tx>
            <c:strRef>
              <c:f>'8.2'!$A$13</c:f>
              <c:strCache>
                <c:ptCount val="1"/>
                <c:pt idx="0">
                  <c:v>Elektrická energie</c:v>
                </c:pt>
              </c:strCache>
            </c:strRef>
          </c:tx>
          <c:spPr>
            <a:solidFill>
              <a:srgbClr val="C8CBD7"/>
            </a:solidFill>
          </c:spPr>
          <c:invertIfNegative val="0"/>
          <c:val>
            <c:numRef>
              <c:f>'8.2'!$B$13:$M$13</c:f>
              <c:numCache>
                <c:formatCode>#,##0.0</c:formatCode>
                <c:ptCount val="12"/>
                <c:pt idx="0">
                  <c:v>0</c:v>
                </c:pt>
                <c:pt idx="1">
                  <c:v>0</c:v>
                </c:pt>
                <c:pt idx="2">
                  <c:v>0</c:v>
                </c:pt>
                <c:pt idx="3">
                  <c:v>0</c:v>
                </c:pt>
                <c:pt idx="4">
                  <c:v>2.2499999999999999E-2</c:v>
                </c:pt>
                <c:pt idx="5">
                  <c:v>1.4999999999999999E-2</c:v>
                </c:pt>
                <c:pt idx="6">
                  <c:v>7.0000000000000001E-3</c:v>
                </c:pt>
                <c:pt idx="7">
                  <c:v>1.2999999999999999E-2</c:v>
                </c:pt>
                <c:pt idx="8">
                  <c:v>5.3E-3</c:v>
                </c:pt>
                <c:pt idx="9">
                  <c:v>6.7000000000000002E-3</c:v>
                </c:pt>
                <c:pt idx="10">
                  <c:v>0</c:v>
                </c:pt>
                <c:pt idx="11">
                  <c:v>1E-3</c:v>
                </c:pt>
              </c:numCache>
            </c:numRef>
          </c:val>
          <c:extLst>
            <c:ext xmlns:c16="http://schemas.microsoft.com/office/drawing/2014/chart" uri="{C3380CC4-5D6E-409C-BE32-E72D297353CC}">
              <c16:uniqueId val="{00000003-9392-40E8-8779-969C3FF20C1C}"/>
            </c:ext>
          </c:extLst>
        </c:ser>
        <c:ser>
          <c:idx val="4"/>
          <c:order val="4"/>
          <c:tx>
            <c:strRef>
              <c:f>'8.2'!$A$14</c:f>
              <c:strCache>
                <c:ptCount val="1"/>
                <c:pt idx="0">
                  <c:v>Energie prostředí (tepelné čerpadlo)</c:v>
                </c:pt>
              </c:strCache>
            </c:strRef>
          </c:tx>
          <c:spPr>
            <a:solidFill>
              <a:srgbClr val="E02C1F"/>
            </a:solidFill>
          </c:spPr>
          <c:invertIfNegative val="0"/>
          <c:val>
            <c:numRef>
              <c:f>'8.2'!$B$14:$M$14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392-40E8-8779-969C3FF20C1C}"/>
            </c:ext>
          </c:extLst>
        </c:ser>
        <c:ser>
          <c:idx val="5"/>
          <c:order val="5"/>
          <c:tx>
            <c:strRef>
              <c:f>'8.2'!$A$15</c:f>
              <c:strCache>
                <c:ptCount val="1"/>
                <c:pt idx="0">
                  <c:v>Energie Slunce (solární kolektor)</c:v>
                </c:pt>
              </c:strCache>
            </c:strRef>
          </c:tx>
          <c:spPr>
            <a:solidFill>
              <a:srgbClr val="E86158"/>
            </a:solidFill>
          </c:spPr>
          <c:invertIfNegative val="0"/>
          <c:val>
            <c:numRef>
              <c:f>'8.2'!$B$15:$M$15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392-40E8-8779-969C3FF20C1C}"/>
            </c:ext>
          </c:extLst>
        </c:ser>
        <c:ser>
          <c:idx val="6"/>
          <c:order val="6"/>
          <c:tx>
            <c:strRef>
              <c:f>'8.2'!$A$16</c:f>
              <c:strCache>
                <c:ptCount val="1"/>
                <c:pt idx="0">
                  <c:v>Hnědé uhlí</c:v>
                </c:pt>
              </c:strCache>
            </c:strRef>
          </c:tx>
          <c:spPr>
            <a:solidFill>
              <a:srgbClr val="F0948F"/>
            </a:solidFill>
          </c:spPr>
          <c:invertIfNegative val="0"/>
          <c:val>
            <c:numRef>
              <c:f>'8.2'!$B$16:$M$16</c:f>
              <c:numCache>
                <c:formatCode>#,##0.0</c:formatCode>
                <c:ptCount val="12"/>
                <c:pt idx="0">
                  <c:v>154.27045500000003</c:v>
                </c:pt>
                <c:pt idx="1">
                  <c:v>124.24414</c:v>
                </c:pt>
                <c:pt idx="2">
                  <c:v>98.528486000000001</c:v>
                </c:pt>
                <c:pt idx="3">
                  <c:v>65.150317000000001</c:v>
                </c:pt>
                <c:pt idx="4">
                  <c:v>34.853792999999996</c:v>
                </c:pt>
                <c:pt idx="5">
                  <c:v>27.061186999999997</c:v>
                </c:pt>
                <c:pt idx="6">
                  <c:v>23.931459999999998</c:v>
                </c:pt>
                <c:pt idx="7">
                  <c:v>42.541616999999995</c:v>
                </c:pt>
                <c:pt idx="8">
                  <c:v>56.702741000000003</c:v>
                </c:pt>
                <c:pt idx="9">
                  <c:v>63.772020000000005</c:v>
                </c:pt>
                <c:pt idx="10">
                  <c:v>111.48047800000001</c:v>
                </c:pt>
                <c:pt idx="11">
                  <c:v>136.47203500000001</c:v>
                </c:pt>
              </c:numCache>
            </c:numRef>
          </c:val>
          <c:extLst>
            <c:ext xmlns:c16="http://schemas.microsoft.com/office/drawing/2014/chart" uri="{C3380CC4-5D6E-409C-BE32-E72D297353CC}">
              <c16:uniqueId val="{00000006-9392-40E8-8779-969C3FF20C1C}"/>
            </c:ext>
          </c:extLst>
        </c:ser>
        <c:ser>
          <c:idx val="7"/>
          <c:order val="7"/>
          <c:tx>
            <c:strRef>
              <c:f>'8.2'!$A$17</c:f>
              <c:strCache>
                <c:ptCount val="1"/>
                <c:pt idx="0">
                  <c:v>Jaderné palivo</c:v>
                </c:pt>
              </c:strCache>
            </c:strRef>
          </c:tx>
          <c:spPr>
            <a:solidFill>
              <a:srgbClr val="F7C9C7"/>
            </a:solidFill>
          </c:spPr>
          <c:invertIfNegative val="0"/>
          <c:val>
            <c:numRef>
              <c:f>'8.2'!$B$17:$M$17</c:f>
              <c:numCache>
                <c:formatCode>#,##0.0</c:formatCode>
                <c:ptCount val="12"/>
                <c:pt idx="0">
                  <c:v>158.63900000000001</c:v>
                </c:pt>
                <c:pt idx="1">
                  <c:v>89.948660000000004</c:v>
                </c:pt>
                <c:pt idx="2">
                  <c:v>100.94001</c:v>
                </c:pt>
                <c:pt idx="3">
                  <c:v>74.255769999999998</c:v>
                </c:pt>
                <c:pt idx="4">
                  <c:v>42.562190000000001</c:v>
                </c:pt>
                <c:pt idx="5">
                  <c:v>27.184099999999997</c:v>
                </c:pt>
                <c:pt idx="6">
                  <c:v>15.81401</c:v>
                </c:pt>
                <c:pt idx="7">
                  <c:v>4.8730099999999998</c:v>
                </c:pt>
                <c:pt idx="8">
                  <c:v>8.4899400000000007</c:v>
                </c:pt>
                <c:pt idx="9">
                  <c:v>77.078999999999994</c:v>
                </c:pt>
                <c:pt idx="10">
                  <c:v>129.50716</c:v>
                </c:pt>
                <c:pt idx="11">
                  <c:v>147.93389999999999</c:v>
                </c:pt>
              </c:numCache>
            </c:numRef>
          </c:val>
          <c:extLst>
            <c:ext xmlns:c16="http://schemas.microsoft.com/office/drawing/2014/chart" uri="{C3380CC4-5D6E-409C-BE32-E72D297353CC}">
              <c16:uniqueId val="{00000007-9392-40E8-8779-969C3FF20C1C}"/>
            </c:ext>
          </c:extLst>
        </c:ser>
        <c:ser>
          <c:idx val="8"/>
          <c:order val="8"/>
          <c:tx>
            <c:strRef>
              <c:f>'8.2'!$A$18</c:f>
              <c:strCache>
                <c:ptCount val="1"/>
                <c:pt idx="0">
                  <c:v>Koks</c:v>
                </c:pt>
              </c:strCache>
            </c:strRef>
          </c:tx>
          <c:spPr>
            <a:solidFill>
              <a:srgbClr val="262626"/>
            </a:solidFill>
          </c:spPr>
          <c:invertIfNegative val="0"/>
          <c:val>
            <c:numRef>
              <c:f>'8.2'!$B$18:$M$18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392-40E8-8779-969C3FF20C1C}"/>
            </c:ext>
          </c:extLst>
        </c:ser>
        <c:ser>
          <c:idx val="9"/>
          <c:order val="9"/>
          <c:tx>
            <c:strRef>
              <c:f>'8.2'!$A$19</c:f>
              <c:strCache>
                <c:ptCount val="1"/>
                <c:pt idx="0">
                  <c:v>Odpadní teplo</c:v>
                </c:pt>
              </c:strCache>
            </c:strRef>
          </c:tx>
          <c:spPr>
            <a:solidFill>
              <a:srgbClr val="646363"/>
            </a:solidFill>
          </c:spPr>
          <c:invertIfNegative val="0"/>
          <c:val>
            <c:numRef>
              <c:f>'8.2'!$B$19:$M$19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392-40E8-8779-969C3FF20C1C}"/>
            </c:ext>
          </c:extLst>
        </c:ser>
        <c:ser>
          <c:idx val="10"/>
          <c:order val="10"/>
          <c:tx>
            <c:strRef>
              <c:f>'8.2'!$A$20</c:f>
              <c:strCache>
                <c:ptCount val="1"/>
                <c:pt idx="0">
                  <c:v>Ostatní kapalná paliva</c:v>
                </c:pt>
              </c:strCache>
            </c:strRef>
          </c:tx>
          <c:spPr>
            <a:solidFill>
              <a:srgbClr val="9D9D9C"/>
            </a:solidFill>
          </c:spPr>
          <c:invertIfNegative val="0"/>
          <c:val>
            <c:numRef>
              <c:f>'8.2'!$B$20:$M$20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9392-40E8-8779-969C3FF20C1C}"/>
            </c:ext>
          </c:extLst>
        </c:ser>
        <c:ser>
          <c:idx val="11"/>
          <c:order val="11"/>
          <c:tx>
            <c:strRef>
              <c:f>'8.2'!$A$21</c:f>
              <c:strCache>
                <c:ptCount val="1"/>
                <c:pt idx="0">
                  <c:v>Ostatní pevná paliva</c:v>
                </c:pt>
              </c:strCache>
            </c:strRef>
          </c:tx>
          <c:spPr>
            <a:solidFill>
              <a:srgbClr val="D0D0D0"/>
            </a:solidFill>
          </c:spPr>
          <c:invertIfNegative val="0"/>
          <c:val>
            <c:numRef>
              <c:f>'8.2'!$B$21:$M$21</c:f>
              <c:numCache>
                <c:formatCode>#,##0.0</c:formatCode>
                <c:ptCount val="12"/>
                <c:pt idx="0">
                  <c:v>0.86593299999999995</c:v>
                </c:pt>
                <c:pt idx="1">
                  <c:v>0.79151899999999997</c:v>
                </c:pt>
                <c:pt idx="2">
                  <c:v>0.65112900000000007</c:v>
                </c:pt>
                <c:pt idx="3">
                  <c:v>0.76936699999999991</c:v>
                </c:pt>
                <c:pt idx="4">
                  <c:v>0.68213499999999994</c:v>
                </c:pt>
                <c:pt idx="5">
                  <c:v>0.62950600000000001</c:v>
                </c:pt>
                <c:pt idx="6">
                  <c:v>0.90344000000000002</c:v>
                </c:pt>
                <c:pt idx="7">
                  <c:v>0.32699299999999998</c:v>
                </c:pt>
                <c:pt idx="8">
                  <c:v>0.70570699999999997</c:v>
                </c:pt>
                <c:pt idx="9">
                  <c:v>0.87843300000000002</c:v>
                </c:pt>
                <c:pt idx="10">
                  <c:v>0.84731200000000007</c:v>
                </c:pt>
                <c:pt idx="11">
                  <c:v>0.47755399999999998</c:v>
                </c:pt>
              </c:numCache>
            </c:numRef>
          </c:val>
          <c:extLst>
            <c:ext xmlns:c16="http://schemas.microsoft.com/office/drawing/2014/chart" uri="{C3380CC4-5D6E-409C-BE32-E72D297353CC}">
              <c16:uniqueId val="{0000000B-9392-40E8-8779-969C3FF20C1C}"/>
            </c:ext>
          </c:extLst>
        </c:ser>
        <c:ser>
          <c:idx val="12"/>
          <c:order val="12"/>
          <c:tx>
            <c:strRef>
              <c:f>'8.2'!$A$22</c:f>
              <c:strCache>
                <c:ptCount val="1"/>
                <c:pt idx="0">
                  <c:v>Ostatní plyny</c:v>
                </c:pt>
              </c:strCache>
            </c:strRef>
          </c:tx>
          <c:spPr>
            <a:pattFill prst="ltUpDiag">
              <a:fgClr>
                <a:srgbClr val="23315F"/>
              </a:fgClr>
              <a:bgClr>
                <a:sysClr val="window" lastClr="FFFFFF"/>
              </a:bgClr>
            </a:pattFill>
          </c:spPr>
          <c:invertIfNegative val="0"/>
          <c:val>
            <c:numRef>
              <c:f>'8.2'!$B$22:$M$22</c:f>
              <c:numCache>
                <c:formatCode>#,##0.0</c:formatCode>
                <c:ptCount val="12"/>
                <c:pt idx="0">
                  <c:v>8.9867000000000002E-2</c:v>
                </c:pt>
                <c:pt idx="1">
                  <c:v>6.6519000000000009E-2</c:v>
                </c:pt>
                <c:pt idx="2">
                  <c:v>6.6213999999999995E-2</c:v>
                </c:pt>
                <c:pt idx="3">
                  <c:v>4.6188E-2</c:v>
                </c:pt>
                <c:pt idx="4">
                  <c:v>2.5381000000000001E-2</c:v>
                </c:pt>
                <c:pt idx="5">
                  <c:v>1.8022E-2</c:v>
                </c:pt>
                <c:pt idx="6">
                  <c:v>1.5571E-2</c:v>
                </c:pt>
                <c:pt idx="7">
                  <c:v>1.9588000000000001E-2</c:v>
                </c:pt>
                <c:pt idx="8">
                  <c:v>3.0536000000000001E-2</c:v>
                </c:pt>
                <c:pt idx="9">
                  <c:v>4.8562000000000001E-2</c:v>
                </c:pt>
                <c:pt idx="10">
                  <c:v>7.8447000000000003E-2</c:v>
                </c:pt>
                <c:pt idx="11">
                  <c:v>8.1966999999999998E-2</c:v>
                </c:pt>
              </c:numCache>
            </c:numRef>
          </c:val>
          <c:extLst>
            <c:ext xmlns:c16="http://schemas.microsoft.com/office/drawing/2014/chart" uri="{C3380CC4-5D6E-409C-BE32-E72D297353CC}">
              <c16:uniqueId val="{0000000C-9392-40E8-8779-969C3FF20C1C}"/>
            </c:ext>
          </c:extLst>
        </c:ser>
        <c:ser>
          <c:idx val="13"/>
          <c:order val="13"/>
          <c:tx>
            <c:strRef>
              <c:f>'8.2'!$A$23</c:f>
              <c:strCache>
                <c:ptCount val="1"/>
                <c:pt idx="0">
                  <c:v>Ostatní</c:v>
                </c:pt>
              </c:strCache>
            </c:strRef>
          </c:tx>
          <c:spPr>
            <a:pattFill prst="ltUpDiag">
              <a:fgClr>
                <a:srgbClr val="E02C1F"/>
              </a:fgClr>
              <a:bgClr>
                <a:sysClr val="window" lastClr="FFFFFF"/>
              </a:bgClr>
            </a:pattFill>
          </c:spPr>
          <c:invertIfNegative val="0"/>
          <c:val>
            <c:numRef>
              <c:f>'8.2'!$B$23:$M$23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9392-40E8-8779-969C3FF20C1C}"/>
            </c:ext>
          </c:extLst>
        </c:ser>
        <c:ser>
          <c:idx val="14"/>
          <c:order val="14"/>
          <c:tx>
            <c:strRef>
              <c:f>'8.2'!$A$24</c:f>
              <c:strCache>
                <c:ptCount val="1"/>
                <c:pt idx="0">
                  <c:v>Topné oleje</c:v>
                </c:pt>
              </c:strCache>
            </c:strRef>
          </c:tx>
          <c:spPr>
            <a:pattFill prst="ltUpDiag">
              <a:fgClr>
                <a:srgbClr val="5A6588"/>
              </a:fgClr>
              <a:bgClr>
                <a:sysClr val="window" lastClr="FFFFFF"/>
              </a:bgClr>
            </a:pattFill>
          </c:spPr>
          <c:invertIfNegative val="0"/>
          <c:val>
            <c:numRef>
              <c:f>'8.2'!$B$24:$M$24</c:f>
              <c:numCache>
                <c:formatCode>#,##0.0</c:formatCode>
                <c:ptCount val="12"/>
                <c:pt idx="0">
                  <c:v>5.2518899999999995</c:v>
                </c:pt>
                <c:pt idx="1">
                  <c:v>1.895815</c:v>
                </c:pt>
                <c:pt idx="2">
                  <c:v>0.595696</c:v>
                </c:pt>
                <c:pt idx="3">
                  <c:v>5.3397119999999996</c:v>
                </c:pt>
                <c:pt idx="4">
                  <c:v>4.6835999999999996E-2</c:v>
                </c:pt>
                <c:pt idx="5">
                  <c:v>2.6794169999999999</c:v>
                </c:pt>
                <c:pt idx="6">
                  <c:v>4.8462000000000005E-2</c:v>
                </c:pt>
                <c:pt idx="7">
                  <c:v>4.9301000000000005E-2</c:v>
                </c:pt>
                <c:pt idx="8">
                  <c:v>0.168487</c:v>
                </c:pt>
                <c:pt idx="9">
                  <c:v>0.36396200000000001</c:v>
                </c:pt>
                <c:pt idx="10">
                  <c:v>3.457084</c:v>
                </c:pt>
                <c:pt idx="11">
                  <c:v>0.68748799999999999</c:v>
                </c:pt>
              </c:numCache>
            </c:numRef>
          </c:val>
          <c:extLst>
            <c:ext xmlns:c16="http://schemas.microsoft.com/office/drawing/2014/chart" uri="{C3380CC4-5D6E-409C-BE32-E72D297353CC}">
              <c16:uniqueId val="{0000000E-9392-40E8-8779-969C3FF20C1C}"/>
            </c:ext>
          </c:extLst>
        </c:ser>
        <c:ser>
          <c:idx val="15"/>
          <c:order val="15"/>
          <c:tx>
            <c:strRef>
              <c:f>'8.2'!$A$25</c:f>
              <c:strCache>
                <c:ptCount val="1"/>
                <c:pt idx="0">
                  <c:v>Zemní plyn</c:v>
                </c:pt>
              </c:strCache>
            </c:strRef>
          </c:tx>
          <c:spPr>
            <a:pattFill prst="ltUpDiag">
              <a:fgClr>
                <a:srgbClr val="E86158"/>
              </a:fgClr>
              <a:bgClr>
                <a:sysClr val="window" lastClr="FFFFFF"/>
              </a:bgClr>
            </a:pattFill>
          </c:spPr>
          <c:invertIfNegative val="0"/>
          <c:val>
            <c:numRef>
              <c:f>'8.2'!$B$25:$M$25</c:f>
              <c:numCache>
                <c:formatCode>#,##0.0</c:formatCode>
                <c:ptCount val="12"/>
                <c:pt idx="0">
                  <c:v>80.732166000000007</c:v>
                </c:pt>
                <c:pt idx="1">
                  <c:v>63.278947999999971</c:v>
                </c:pt>
                <c:pt idx="2">
                  <c:v>53.083939000000001</c:v>
                </c:pt>
                <c:pt idx="3">
                  <c:v>33.197043000000008</c:v>
                </c:pt>
                <c:pt idx="4">
                  <c:v>30.550278000000002</c:v>
                </c:pt>
                <c:pt idx="5">
                  <c:v>22.499607000000005</c:v>
                </c:pt>
                <c:pt idx="6">
                  <c:v>18.100138999999999</c:v>
                </c:pt>
                <c:pt idx="7">
                  <c:v>15.690106999999999</c:v>
                </c:pt>
                <c:pt idx="8">
                  <c:v>27.604823000000003</c:v>
                </c:pt>
                <c:pt idx="9">
                  <c:v>41.442421000000003</c:v>
                </c:pt>
                <c:pt idx="10">
                  <c:v>61.375825000000013</c:v>
                </c:pt>
                <c:pt idx="11">
                  <c:v>69.603882000000013</c:v>
                </c:pt>
              </c:numCache>
            </c:numRef>
          </c:val>
          <c:extLst>
            <c:ext xmlns:c16="http://schemas.microsoft.com/office/drawing/2014/chart" uri="{C3380CC4-5D6E-409C-BE32-E72D297353CC}">
              <c16:uniqueId val="{0000000F-9392-40E8-8779-969C3FF20C1C}"/>
            </c:ext>
          </c:extLst>
        </c:ser>
        <c:dLbls>
          <c:showLegendKey val="0"/>
          <c:showVal val="0"/>
          <c:showCatName val="0"/>
          <c:showSerName val="0"/>
          <c:showPercent val="0"/>
          <c:showBubbleSize val="0"/>
        </c:dLbls>
        <c:gapWidth val="50"/>
        <c:overlap val="100"/>
        <c:axId val="237336832"/>
        <c:axId val="237355008"/>
      </c:barChart>
      <c:catAx>
        <c:axId val="2373368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355008"/>
        <c:crosses val="autoZero"/>
        <c:auto val="1"/>
        <c:lblAlgn val="ctr"/>
        <c:lblOffset val="100"/>
        <c:noMultiLvlLbl val="0"/>
      </c:catAx>
      <c:valAx>
        <c:axId val="237355008"/>
        <c:scaling>
          <c:orientation val="minMax"/>
          <c:max val="7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33683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07AB-4CA6-AAA1-96A4B03D0DB8}"/>
              </c:ext>
            </c:extLst>
          </c:dPt>
          <c:dPt>
            <c:idx val="1"/>
            <c:bubble3D val="0"/>
            <c:spPr>
              <a:solidFill>
                <a:schemeClr val="accent2"/>
              </a:solidFill>
            </c:spPr>
            <c:extLst>
              <c:ext xmlns:c16="http://schemas.microsoft.com/office/drawing/2014/chart" uri="{C3380CC4-5D6E-409C-BE32-E72D297353CC}">
                <c16:uniqueId val="{00000002-07AB-4CA6-AAA1-96A4B03D0DB8}"/>
              </c:ext>
            </c:extLst>
          </c:dPt>
          <c:dPt>
            <c:idx val="2"/>
            <c:bubble3D val="0"/>
            <c:spPr>
              <a:solidFill>
                <a:schemeClr val="accent3"/>
              </a:solidFill>
            </c:spPr>
            <c:extLst>
              <c:ext xmlns:c16="http://schemas.microsoft.com/office/drawing/2014/chart" uri="{C3380CC4-5D6E-409C-BE32-E72D297353CC}">
                <c16:uniqueId val="{00000003-07AB-4CA6-AAA1-96A4B03D0DB8}"/>
              </c:ext>
            </c:extLst>
          </c:dPt>
          <c:dPt>
            <c:idx val="3"/>
            <c:bubble3D val="0"/>
            <c:spPr>
              <a:solidFill>
                <a:schemeClr val="accent4"/>
              </a:solidFill>
            </c:spPr>
            <c:extLst>
              <c:ext xmlns:c16="http://schemas.microsoft.com/office/drawing/2014/chart" uri="{C3380CC4-5D6E-409C-BE32-E72D297353CC}">
                <c16:uniqueId val="{00000004-07AB-4CA6-AAA1-96A4B03D0DB8}"/>
              </c:ext>
            </c:extLst>
          </c:dPt>
          <c:dPt>
            <c:idx val="4"/>
            <c:bubble3D val="0"/>
            <c:spPr>
              <a:solidFill>
                <a:schemeClr val="accent5"/>
              </a:solidFill>
            </c:spPr>
            <c:extLst>
              <c:ext xmlns:c16="http://schemas.microsoft.com/office/drawing/2014/chart" uri="{C3380CC4-5D6E-409C-BE32-E72D297353CC}">
                <c16:uniqueId val="{00000005-07AB-4CA6-AAA1-96A4B03D0DB8}"/>
              </c:ext>
            </c:extLst>
          </c:dPt>
          <c:dPt>
            <c:idx val="5"/>
            <c:bubble3D val="0"/>
            <c:spPr>
              <a:solidFill>
                <a:schemeClr val="accent6"/>
              </a:solidFill>
            </c:spPr>
            <c:extLst>
              <c:ext xmlns:c16="http://schemas.microsoft.com/office/drawing/2014/chart" uri="{C3380CC4-5D6E-409C-BE32-E72D297353CC}">
                <c16:uniqueId val="{00000006-07AB-4CA6-AAA1-96A4B03D0DB8}"/>
              </c:ext>
            </c:extLst>
          </c:dPt>
          <c:dPt>
            <c:idx val="6"/>
            <c:bubble3D val="0"/>
            <c:spPr>
              <a:solidFill>
                <a:srgbClr val="F0948F"/>
              </a:solidFill>
            </c:spPr>
            <c:extLst>
              <c:ext xmlns:c16="http://schemas.microsoft.com/office/drawing/2014/chart" uri="{C3380CC4-5D6E-409C-BE32-E72D297353CC}">
                <c16:uniqueId val="{00000007-07AB-4CA6-AAA1-96A4B03D0DB8}"/>
              </c:ext>
            </c:extLst>
          </c:dPt>
          <c:dPt>
            <c:idx val="7"/>
            <c:bubble3D val="0"/>
            <c:spPr>
              <a:solidFill>
                <a:srgbClr val="F7C9C7"/>
              </a:solidFill>
            </c:spPr>
            <c:extLst>
              <c:ext xmlns:c16="http://schemas.microsoft.com/office/drawing/2014/chart" uri="{C3380CC4-5D6E-409C-BE32-E72D297353CC}">
                <c16:uniqueId val="{00000000-155B-4D88-8DC4-E7B4C54CBE27}"/>
              </c:ext>
            </c:extLst>
          </c:dPt>
          <c:cat>
            <c:numRef>
              <c:f>'8.2'!$U$27:$U$34</c:f>
              <c:numCache>
                <c:formatCode>#,##0.0</c:formatCode>
                <c:ptCount val="8"/>
              </c:numCache>
            </c:numRef>
          </c:cat>
          <c:val>
            <c:numRef>
              <c:f>'8.2'!$P$27:$P$34</c:f>
              <c:numCache>
                <c:formatCode>0.0</c:formatCode>
                <c:ptCount val="8"/>
              </c:numCache>
            </c:numRef>
          </c:val>
          <c:extLst>
            <c:ext xmlns:c16="http://schemas.microsoft.com/office/drawing/2014/chart" uri="{C3380CC4-5D6E-409C-BE32-E72D297353CC}">
              <c16:uniqueId val="{00000001-155B-4D88-8DC4-E7B4C54CBE27}"/>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D55E-4FBD-9696-50200E1DB18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D55E-4FBD-9696-50200E1DB18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D55E-4FBD-9696-50200E1DB18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D55E-4FBD-9696-50200E1DB18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D55E-4FBD-9696-50200E1DB18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D55E-4FBD-9696-50200E1DB18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D55E-4FBD-9696-50200E1DB18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D55E-4FBD-9696-50200E1DB18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D55E-4FBD-9696-50200E1DB18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D55E-4FBD-9696-50200E1DB18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D55E-4FBD-9696-50200E1DB18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D55E-4FBD-9696-50200E1DB18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D55E-4FBD-9696-50200E1DB18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D55E-4FBD-9696-50200E1DB18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D55E-4FBD-9696-50200E1DB18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c:formatCode>
                <c:ptCount val="1"/>
              </c:numCache>
            </c:numRef>
          </c:val>
          <c:extLst>
            <c:ext xmlns:c16="http://schemas.microsoft.com/office/drawing/2014/chart" uri="{C3380CC4-5D6E-409C-BE32-E72D297353CC}">
              <c16:uniqueId val="{0000000F-D55E-4FBD-9696-50200E1DB18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86C6-41AE-A3FE-BEAD1A7565F0}"/>
              </c:ext>
            </c:extLst>
          </c:dPt>
          <c:cat>
            <c:numRef>
              <c:f>'14.2'!$J$19:$J$26</c:f>
              <c:numCache>
                <c:formatCode>General</c:formatCode>
                <c:ptCount val="8"/>
              </c:numCache>
            </c:numRef>
          </c:cat>
          <c:val>
            <c:numRef>
              <c:f>'14.2'!$K$19:$K$26</c:f>
              <c:numCache>
                <c:formatCode>General</c:formatCode>
                <c:ptCount val="8"/>
              </c:numCache>
            </c:numRef>
          </c:val>
          <c:extLst>
            <c:ext xmlns:c16="http://schemas.microsoft.com/office/drawing/2014/chart" uri="{C3380CC4-5D6E-409C-BE32-E72D297353CC}">
              <c16:uniqueId val="{00000002-86C6-41AE-A3FE-BEAD1A7565F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extLst>
            <c:ext xmlns:c16="http://schemas.microsoft.com/office/drawing/2014/chart" uri="{C3380CC4-5D6E-409C-BE32-E72D297353CC}">
              <c16:uniqueId val="{00000000-E40A-450D-9AA7-B0C71B71C1F4}"/>
            </c:ext>
          </c:extLst>
        </c:ser>
        <c:dLbls>
          <c:showLegendKey val="0"/>
          <c:showVal val="0"/>
          <c:showCatName val="0"/>
          <c:showSerName val="0"/>
          <c:showPercent val="0"/>
          <c:showBubbleSize val="0"/>
        </c:dLbls>
        <c:gapWidth val="150"/>
        <c:axId val="237951616"/>
        <c:axId val="237953408"/>
      </c:barChart>
      <c:catAx>
        <c:axId val="237951616"/>
        <c:scaling>
          <c:orientation val="maxMin"/>
        </c:scaling>
        <c:delete val="0"/>
        <c:axPos val="l"/>
        <c:numFmt formatCode="0.0" sourceLinked="1"/>
        <c:majorTickMark val="none"/>
        <c:minorTickMark val="none"/>
        <c:tickLblPos val="nextTo"/>
        <c:txPr>
          <a:bodyPr/>
          <a:lstStyle/>
          <a:p>
            <a:pPr>
              <a:defRPr sz="900"/>
            </a:pPr>
            <a:endParaRPr lang="cs-CZ"/>
          </a:p>
        </c:txPr>
        <c:crossAx val="237953408"/>
        <c:crosses val="autoZero"/>
        <c:auto val="1"/>
        <c:lblAlgn val="ctr"/>
        <c:lblOffset val="100"/>
        <c:noMultiLvlLbl val="0"/>
      </c:catAx>
      <c:valAx>
        <c:axId val="237953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951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extLst>
            <c:ext xmlns:c16="http://schemas.microsoft.com/office/drawing/2014/chart" uri="{C3380CC4-5D6E-409C-BE32-E72D297353CC}">
              <c16:uniqueId val="{00000000-C041-4E2A-B2DA-BC2D9EF31675}"/>
            </c:ext>
          </c:extLst>
        </c:ser>
        <c:dLbls>
          <c:showLegendKey val="0"/>
          <c:showVal val="0"/>
          <c:showCatName val="0"/>
          <c:showSerName val="0"/>
          <c:showPercent val="0"/>
          <c:showBubbleSize val="0"/>
        </c:dLbls>
        <c:gapWidth val="150"/>
        <c:axId val="237982080"/>
        <c:axId val="237983616"/>
      </c:barChart>
      <c:catAx>
        <c:axId val="237982080"/>
        <c:scaling>
          <c:orientation val="minMax"/>
        </c:scaling>
        <c:delete val="0"/>
        <c:axPos val="l"/>
        <c:numFmt formatCode="General" sourceLinked="1"/>
        <c:majorTickMark val="none"/>
        <c:minorTickMark val="none"/>
        <c:tickLblPos val="nextTo"/>
        <c:txPr>
          <a:bodyPr/>
          <a:lstStyle/>
          <a:p>
            <a:pPr>
              <a:defRPr sz="900"/>
            </a:pPr>
            <a:endParaRPr lang="cs-CZ"/>
          </a:p>
        </c:txPr>
        <c:crossAx val="237983616"/>
        <c:crosses val="autoZero"/>
        <c:auto val="1"/>
        <c:lblAlgn val="ctr"/>
        <c:lblOffset val="100"/>
        <c:noMultiLvlLbl val="0"/>
      </c:catAx>
      <c:valAx>
        <c:axId val="2379836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982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#,##0.0</c:formatCode>
                <c:ptCount val="3"/>
              </c:numCache>
            </c:numRef>
          </c:val>
          <c:extLst>
            <c:ext xmlns:c16="http://schemas.microsoft.com/office/drawing/2014/chart" uri="{C3380CC4-5D6E-409C-BE32-E72D297353CC}">
              <c16:uniqueId val="{00000000-BF63-4CB6-B87C-D59736B3174C}"/>
            </c:ext>
          </c:extLst>
        </c:ser>
        <c:ser>
          <c:idx val="1"/>
          <c:order val="1"/>
          <c:tx>
            <c:strRef>
              <c:f>'14.2'!$J$32</c:f>
              <c:strCache>
                <c:ptCount val="1"/>
              </c:strCache>
            </c:strRef>
          </c:tx>
          <c:invertIfNegative val="0"/>
          <c:cat>
            <c:numRef>
              <c:f>'14.2'!$K$30:$M$30</c:f>
              <c:numCache>
                <c:formatCode>General</c:formatCode>
                <c:ptCount val="3"/>
              </c:numCache>
            </c:numRef>
          </c:cat>
          <c:val>
            <c:numRef>
              <c:f>'14.2'!$K$32:$M$32</c:f>
              <c:numCache>
                <c:formatCode>#,##0.0</c:formatCode>
                <c:ptCount val="3"/>
              </c:numCache>
            </c:numRef>
          </c:val>
          <c:extLst>
            <c:ext xmlns:c16="http://schemas.microsoft.com/office/drawing/2014/chart" uri="{C3380CC4-5D6E-409C-BE32-E72D297353CC}">
              <c16:uniqueId val="{00000001-BF63-4CB6-B87C-D59736B3174C}"/>
            </c:ext>
          </c:extLst>
        </c:ser>
        <c:ser>
          <c:idx val="2"/>
          <c:order val="2"/>
          <c:tx>
            <c:strRef>
              <c:f>'14.2'!$J$33</c:f>
              <c:strCache>
                <c:ptCount val="1"/>
              </c:strCache>
            </c:strRef>
          </c:tx>
          <c:invertIfNegative val="0"/>
          <c:cat>
            <c:numRef>
              <c:f>'14.2'!$K$30:$M$30</c:f>
              <c:numCache>
                <c:formatCode>General</c:formatCode>
                <c:ptCount val="3"/>
              </c:numCache>
            </c:numRef>
          </c:cat>
          <c:val>
            <c:numRef>
              <c:f>'14.2'!$K$33:$M$33</c:f>
              <c:numCache>
                <c:formatCode>#,##0.0</c:formatCode>
                <c:ptCount val="3"/>
              </c:numCache>
            </c:numRef>
          </c:val>
          <c:extLst>
            <c:ext xmlns:c16="http://schemas.microsoft.com/office/drawing/2014/chart" uri="{C3380CC4-5D6E-409C-BE32-E72D297353CC}">
              <c16:uniqueId val="{00000002-BF63-4CB6-B87C-D59736B3174C}"/>
            </c:ext>
          </c:extLst>
        </c:ser>
        <c:ser>
          <c:idx val="3"/>
          <c:order val="3"/>
          <c:tx>
            <c:strRef>
              <c:f>'14.2'!$J$34</c:f>
              <c:strCache>
                <c:ptCount val="1"/>
              </c:strCache>
            </c:strRef>
          </c:tx>
          <c:invertIfNegative val="0"/>
          <c:cat>
            <c:numRef>
              <c:f>'14.2'!$K$30:$M$30</c:f>
              <c:numCache>
                <c:formatCode>General</c:formatCode>
                <c:ptCount val="3"/>
              </c:numCache>
            </c:numRef>
          </c:cat>
          <c:val>
            <c:numRef>
              <c:f>'14.2'!$K$34:$M$34</c:f>
              <c:numCache>
                <c:formatCode>#,##0.0</c:formatCode>
                <c:ptCount val="3"/>
              </c:numCache>
            </c:numRef>
          </c:val>
          <c:extLst>
            <c:ext xmlns:c16="http://schemas.microsoft.com/office/drawing/2014/chart" uri="{C3380CC4-5D6E-409C-BE32-E72D297353CC}">
              <c16:uniqueId val="{00000003-BF63-4CB6-B87C-D59736B3174C}"/>
            </c:ext>
          </c:extLst>
        </c:ser>
        <c:ser>
          <c:idx val="4"/>
          <c:order val="4"/>
          <c:tx>
            <c:strRef>
              <c:f>'14.2'!$J$35</c:f>
              <c:strCache>
                <c:ptCount val="1"/>
              </c:strCache>
            </c:strRef>
          </c:tx>
          <c:invertIfNegative val="0"/>
          <c:cat>
            <c:numRef>
              <c:f>'14.2'!$K$30:$M$30</c:f>
              <c:numCache>
                <c:formatCode>General</c:formatCode>
                <c:ptCount val="3"/>
              </c:numCache>
            </c:numRef>
          </c:cat>
          <c:val>
            <c:numRef>
              <c:f>'14.2'!$K$35:$M$35</c:f>
              <c:numCache>
                <c:formatCode>#,##0.0</c:formatCode>
                <c:ptCount val="3"/>
              </c:numCache>
            </c:numRef>
          </c:val>
          <c:extLst>
            <c:ext xmlns:c16="http://schemas.microsoft.com/office/drawing/2014/chart" uri="{C3380CC4-5D6E-409C-BE32-E72D297353CC}">
              <c16:uniqueId val="{00000004-BF63-4CB6-B87C-D59736B3174C}"/>
            </c:ext>
          </c:extLst>
        </c:ser>
        <c:ser>
          <c:idx val="5"/>
          <c:order val="5"/>
          <c:tx>
            <c:strRef>
              <c:f>'14.2'!$J$36</c:f>
              <c:strCache>
                <c:ptCount val="1"/>
              </c:strCache>
            </c:strRef>
          </c:tx>
          <c:invertIfNegative val="0"/>
          <c:cat>
            <c:numRef>
              <c:f>'14.2'!$K$30:$M$30</c:f>
              <c:numCache>
                <c:formatCode>General</c:formatCode>
                <c:ptCount val="3"/>
              </c:numCache>
            </c:numRef>
          </c:cat>
          <c:val>
            <c:numRef>
              <c:f>'14.2'!$K$36:$M$36</c:f>
              <c:numCache>
                <c:formatCode>#,##0.0</c:formatCode>
                <c:ptCount val="3"/>
              </c:numCache>
            </c:numRef>
          </c:val>
          <c:extLst>
            <c:ext xmlns:c16="http://schemas.microsoft.com/office/drawing/2014/chart" uri="{C3380CC4-5D6E-409C-BE32-E72D297353CC}">
              <c16:uniqueId val="{00000005-BF63-4CB6-B87C-D59736B3174C}"/>
            </c:ext>
          </c:extLst>
        </c:ser>
        <c:ser>
          <c:idx val="6"/>
          <c:order val="6"/>
          <c:tx>
            <c:strRef>
              <c:f>'14.2'!$J$37</c:f>
              <c:strCache>
                <c:ptCount val="1"/>
              </c:strCache>
            </c:strRef>
          </c:tx>
          <c:invertIfNegative val="0"/>
          <c:cat>
            <c:numRef>
              <c:f>'14.2'!$K$30:$M$30</c:f>
              <c:numCache>
                <c:formatCode>General</c:formatCode>
                <c:ptCount val="3"/>
              </c:numCache>
            </c:numRef>
          </c:cat>
          <c:val>
            <c:numRef>
              <c:f>'14.2'!$K$37:$M$37</c:f>
              <c:numCache>
                <c:formatCode>#,##0.0</c:formatCode>
                <c:ptCount val="3"/>
              </c:numCache>
            </c:numRef>
          </c:val>
          <c:extLst>
            <c:ext xmlns:c16="http://schemas.microsoft.com/office/drawing/2014/chart" uri="{C3380CC4-5D6E-409C-BE32-E72D297353CC}">
              <c16:uniqueId val="{00000006-BF63-4CB6-B87C-D59736B3174C}"/>
            </c:ext>
          </c:extLst>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#,##0.0</c:formatCode>
                <c:ptCount val="3"/>
              </c:numCache>
            </c:numRef>
          </c:val>
          <c:extLst>
            <c:ext xmlns:c16="http://schemas.microsoft.com/office/drawing/2014/chart" uri="{C3380CC4-5D6E-409C-BE32-E72D297353CC}">
              <c16:uniqueId val="{00000007-BF63-4CB6-B87C-D59736B3174C}"/>
            </c:ext>
          </c:extLst>
        </c:ser>
        <c:dLbls>
          <c:showLegendKey val="0"/>
          <c:showVal val="0"/>
          <c:showCatName val="0"/>
          <c:showSerName val="0"/>
          <c:showPercent val="0"/>
          <c:showBubbleSize val="0"/>
        </c:dLbls>
        <c:gapWidth val="150"/>
        <c:overlap val="100"/>
        <c:axId val="238024960"/>
        <c:axId val="239357952"/>
      </c:barChart>
      <c:catAx>
        <c:axId val="238024960"/>
        <c:scaling>
          <c:orientation val="minMax"/>
        </c:scaling>
        <c:delete val="0"/>
        <c:axPos val="b"/>
        <c:numFmt formatCode="General" sourceLinked="1"/>
        <c:majorTickMark val="none"/>
        <c:minorTickMark val="none"/>
        <c:tickLblPos val="nextTo"/>
        <c:txPr>
          <a:bodyPr/>
          <a:lstStyle/>
          <a:p>
            <a:pPr>
              <a:defRPr sz="900"/>
            </a:pPr>
            <a:endParaRPr lang="cs-CZ"/>
          </a:p>
        </c:txPr>
        <c:crossAx val="239357952"/>
        <c:crosses val="autoZero"/>
        <c:auto val="1"/>
        <c:lblAlgn val="ctr"/>
        <c:lblOffset val="100"/>
        <c:noMultiLvlLbl val="0"/>
      </c:catAx>
      <c:valAx>
        <c:axId val="23935795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2380249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brutto</a:t>
            </a:r>
          </a:p>
        </c:rich>
      </c:tx>
      <c:layout>
        <c:manualLayout>
          <c:xMode val="edge"/>
          <c:yMode val="edge"/>
          <c:x val="2.4144810606041896E-3"/>
          <c:y val="1.6399302087024253E-2"/>
        </c:manualLayout>
      </c:layout>
      <c:overlay val="0"/>
    </c:title>
    <c:autoTitleDeleted val="0"/>
    <c:plotArea>
      <c:layout>
        <c:manualLayout>
          <c:layoutTarget val="inner"/>
          <c:xMode val="edge"/>
          <c:yMode val="edge"/>
          <c:x val="8.4615131625313048E-2"/>
          <c:y val="0.13996688115748598"/>
          <c:w val="0.76550208681263932"/>
          <c:h val="0.84562035940197744"/>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2D58-41CF-B8C3-A7EEB731B536}"/>
              </c:ext>
            </c:extLst>
          </c:dPt>
          <c:dPt>
            <c:idx val="1"/>
            <c:bubble3D val="0"/>
            <c:spPr>
              <a:solidFill>
                <a:schemeClr val="accent2"/>
              </a:solidFill>
            </c:spPr>
            <c:extLst>
              <c:ext xmlns:c16="http://schemas.microsoft.com/office/drawing/2014/chart" uri="{C3380CC4-5D6E-409C-BE32-E72D297353CC}">
                <c16:uniqueId val="{00000003-2D58-41CF-B8C3-A7EEB731B536}"/>
              </c:ext>
            </c:extLst>
          </c:dPt>
          <c:dPt>
            <c:idx val="2"/>
            <c:bubble3D val="0"/>
            <c:spPr>
              <a:solidFill>
                <a:schemeClr val="accent3"/>
              </a:solidFill>
            </c:spPr>
            <c:extLst>
              <c:ext xmlns:c16="http://schemas.microsoft.com/office/drawing/2014/chart" uri="{C3380CC4-5D6E-409C-BE32-E72D297353CC}">
                <c16:uniqueId val="{00000005-2D58-41CF-B8C3-A7EEB731B536}"/>
              </c:ext>
            </c:extLst>
          </c:dPt>
          <c:dPt>
            <c:idx val="3"/>
            <c:bubble3D val="0"/>
            <c:spPr>
              <a:solidFill>
                <a:schemeClr val="accent4"/>
              </a:solidFill>
            </c:spPr>
            <c:extLst>
              <c:ext xmlns:c16="http://schemas.microsoft.com/office/drawing/2014/chart" uri="{C3380CC4-5D6E-409C-BE32-E72D297353CC}">
                <c16:uniqueId val="{0000000A-D1CC-4EE3-AE6B-71BF6A6E80D7}"/>
              </c:ext>
            </c:extLst>
          </c:dPt>
          <c:dPt>
            <c:idx val="4"/>
            <c:bubble3D val="0"/>
            <c:spPr>
              <a:solidFill>
                <a:schemeClr val="accent5"/>
              </a:solidFill>
            </c:spPr>
            <c:extLst>
              <c:ext xmlns:c16="http://schemas.microsoft.com/office/drawing/2014/chart" uri="{C3380CC4-5D6E-409C-BE32-E72D297353CC}">
                <c16:uniqueId val="{0000000B-D1CC-4EE3-AE6B-71BF6A6E80D7}"/>
              </c:ext>
            </c:extLst>
          </c:dPt>
          <c:dPt>
            <c:idx val="5"/>
            <c:bubble3D val="0"/>
            <c:spPr>
              <a:solidFill>
                <a:schemeClr val="accent6"/>
              </a:solidFill>
            </c:spPr>
            <c:extLst>
              <c:ext xmlns:c16="http://schemas.microsoft.com/office/drawing/2014/chart" uri="{C3380CC4-5D6E-409C-BE32-E72D297353CC}">
                <c16:uniqueId val="{0000000C-D1CC-4EE3-AE6B-71BF6A6E80D7}"/>
              </c:ext>
            </c:extLst>
          </c:dPt>
          <c:dPt>
            <c:idx val="6"/>
            <c:bubble3D val="0"/>
            <c:spPr>
              <a:solidFill>
                <a:srgbClr val="F0948F"/>
              </a:solidFill>
            </c:spPr>
            <c:extLst>
              <c:ext xmlns:c16="http://schemas.microsoft.com/office/drawing/2014/chart" uri="{C3380CC4-5D6E-409C-BE32-E72D297353CC}">
                <c16:uniqueId val="{00000007-2D58-41CF-B8C3-A7EEB731B536}"/>
              </c:ext>
            </c:extLst>
          </c:dPt>
          <c:dPt>
            <c:idx val="7"/>
            <c:bubble3D val="0"/>
            <c:spPr>
              <a:solidFill>
                <a:srgbClr val="F7C9C7"/>
              </a:solidFill>
            </c:spPr>
            <c:extLst>
              <c:ext xmlns:c16="http://schemas.microsoft.com/office/drawing/2014/chart" uri="{C3380CC4-5D6E-409C-BE32-E72D297353CC}">
                <c16:uniqueId val="{0000000D-D1CC-4EE3-AE6B-71BF6A6E80D7}"/>
              </c:ext>
            </c:extLst>
          </c:dPt>
          <c:dPt>
            <c:idx val="8"/>
            <c:bubble3D val="0"/>
            <c:spPr>
              <a:solidFill>
                <a:schemeClr val="tx1"/>
              </a:solidFill>
            </c:spPr>
            <c:extLst>
              <c:ext xmlns:c16="http://schemas.microsoft.com/office/drawing/2014/chart" uri="{C3380CC4-5D6E-409C-BE32-E72D297353CC}">
                <c16:uniqueId val="{0000000E-D1CC-4EE3-AE6B-71BF6A6E80D7}"/>
              </c:ext>
            </c:extLst>
          </c:dPt>
          <c:dPt>
            <c:idx val="9"/>
            <c:bubble3D val="0"/>
            <c:spPr>
              <a:solidFill>
                <a:srgbClr val="646363"/>
              </a:solidFill>
            </c:spPr>
            <c:extLst>
              <c:ext xmlns:c16="http://schemas.microsoft.com/office/drawing/2014/chart" uri="{C3380CC4-5D6E-409C-BE32-E72D297353CC}">
                <c16:uniqueId val="{0000000A-546B-4CF4-BA66-24C6A2768B6A}"/>
              </c:ext>
            </c:extLst>
          </c:dPt>
          <c:dPt>
            <c:idx val="10"/>
            <c:bubble3D val="0"/>
            <c:spPr>
              <a:solidFill>
                <a:srgbClr val="9D9D9C"/>
              </a:solidFill>
            </c:spPr>
            <c:extLst>
              <c:ext xmlns:c16="http://schemas.microsoft.com/office/drawing/2014/chart" uri="{C3380CC4-5D6E-409C-BE32-E72D297353CC}">
                <c16:uniqueId val="{0000000F-D1CC-4EE3-AE6B-71BF6A6E80D7}"/>
              </c:ext>
            </c:extLst>
          </c:dPt>
          <c:dPt>
            <c:idx val="11"/>
            <c:bubble3D val="0"/>
            <c:spPr>
              <a:solidFill>
                <a:srgbClr val="D0D0D0"/>
              </a:solidFill>
            </c:spPr>
            <c:extLst>
              <c:ext xmlns:c16="http://schemas.microsoft.com/office/drawing/2014/chart" uri="{C3380CC4-5D6E-409C-BE32-E72D297353CC}">
                <c16:uniqueId val="{0000000B-546B-4CF4-BA66-24C6A2768B6A}"/>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C-546B-4CF4-BA66-24C6A2768B6A}"/>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0-D1CC-4EE3-AE6B-71BF6A6E80D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1-D1CC-4EE3-AE6B-71BF6A6E80D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2D58-41CF-B8C3-A7EEB731B536}"/>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2D58-41CF-B8C3-A7EEB731B536}"/>
                </c:ext>
              </c:extLst>
            </c:dLbl>
            <c:dLbl>
              <c:idx val="3"/>
              <c:delete val="1"/>
              <c:extLst>
                <c:ext xmlns:c15="http://schemas.microsoft.com/office/drawing/2012/chart" uri="{CE6537A1-D6FC-4f65-9D91-7224C49458BB}"/>
                <c:ext xmlns:c16="http://schemas.microsoft.com/office/drawing/2014/chart" uri="{C3380CC4-5D6E-409C-BE32-E72D297353CC}">
                  <c16:uniqueId val="{0000000A-D1CC-4EE3-AE6B-71BF6A6E80D7}"/>
                </c:ext>
              </c:extLst>
            </c:dLbl>
            <c:dLbl>
              <c:idx val="4"/>
              <c:delete val="1"/>
              <c:extLst>
                <c:ext xmlns:c15="http://schemas.microsoft.com/office/drawing/2012/chart" uri="{CE6537A1-D6FC-4f65-9D91-7224C49458BB}"/>
                <c:ext xmlns:c16="http://schemas.microsoft.com/office/drawing/2014/chart" uri="{C3380CC4-5D6E-409C-BE32-E72D297353CC}">
                  <c16:uniqueId val="{0000000B-D1CC-4EE3-AE6B-71BF6A6E80D7}"/>
                </c:ext>
              </c:extLst>
            </c:dLbl>
            <c:dLbl>
              <c:idx val="5"/>
              <c:delete val="1"/>
              <c:extLst>
                <c:ext xmlns:c15="http://schemas.microsoft.com/office/drawing/2012/chart" uri="{CE6537A1-D6FC-4f65-9D91-7224C49458BB}"/>
                <c:ext xmlns:c16="http://schemas.microsoft.com/office/drawing/2014/chart" uri="{C3380CC4-5D6E-409C-BE32-E72D297353CC}">
                  <c16:uniqueId val="{0000000C-D1CC-4EE3-AE6B-71BF6A6E80D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2D58-41CF-B8C3-A7EEB731B536}"/>
                </c:ext>
              </c:extLst>
            </c:dLbl>
            <c:dLbl>
              <c:idx val="7"/>
              <c:layout>
                <c:manualLayout>
                  <c:x val="-0.15021299633066654"/>
                  <c:y val="9.3129756629883625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1CC-4EE3-AE6B-71BF6A6E80D7}"/>
                </c:ext>
              </c:extLst>
            </c:dLbl>
            <c:dLbl>
              <c:idx val="8"/>
              <c:delete val="1"/>
              <c:extLst>
                <c:ext xmlns:c15="http://schemas.microsoft.com/office/drawing/2012/chart" uri="{CE6537A1-D6FC-4f65-9D91-7224C49458BB}"/>
                <c:ext xmlns:c16="http://schemas.microsoft.com/office/drawing/2014/chart" uri="{C3380CC4-5D6E-409C-BE32-E72D297353CC}">
                  <c16:uniqueId val="{0000000E-D1CC-4EE3-AE6B-71BF6A6E80D7}"/>
                </c:ext>
              </c:extLst>
            </c:dLbl>
            <c:dLbl>
              <c:idx val="10"/>
              <c:layout>
                <c:manualLayout>
                  <c:x val="-0.15552573077440879"/>
                  <c:y val="5.1222181456708593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1CC-4EE3-AE6B-71BF6A6E80D7}"/>
                </c:ext>
              </c:extLst>
            </c:dLbl>
            <c:dLbl>
              <c:idx val="11"/>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546B-4CF4-BA66-24C6A2768B6A}"/>
                </c:ext>
              </c:extLst>
            </c:dLbl>
            <c:dLbl>
              <c:idx val="12"/>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C-546B-4CF4-BA66-24C6A2768B6A}"/>
                </c:ext>
              </c:extLst>
            </c:dLbl>
            <c:dLbl>
              <c:idx val="13"/>
              <c:delete val="1"/>
              <c:extLst>
                <c:ext xmlns:c15="http://schemas.microsoft.com/office/drawing/2012/chart" uri="{CE6537A1-D6FC-4f65-9D91-7224C49458BB}"/>
                <c:ext xmlns:c16="http://schemas.microsoft.com/office/drawing/2014/chart" uri="{C3380CC4-5D6E-409C-BE32-E72D297353CC}">
                  <c16:uniqueId val="{00000010-D1CC-4EE3-AE6B-71BF6A6E80D7}"/>
                </c:ext>
              </c:extLst>
            </c:dLbl>
            <c:dLbl>
              <c:idx val="14"/>
              <c:layout>
                <c:manualLayout>
                  <c:x val="-0.16700271625982663"/>
                  <c:y val="-5.3296832519590963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1CC-4EE3-AE6B-71BF6A6E80D7}"/>
                </c:ext>
              </c:extLst>
            </c:dLbl>
            <c:dLbl>
              <c:idx val="15"/>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2D58-41CF-B8C3-A7EEB731B536}"/>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'4.1'!$B$25:$B$40</c:f>
              <c:numCache>
                <c:formatCode>#,##0.0</c:formatCode>
                <c:ptCount val="16"/>
                <c:pt idx="0">
                  <c:v>25582.311690999999</c:v>
                </c:pt>
                <c:pt idx="1">
                  <c:v>4041.2500649999993</c:v>
                </c:pt>
                <c:pt idx="2">
                  <c:v>7863.5292430000009</c:v>
                </c:pt>
                <c:pt idx="3">
                  <c:v>114.43648999999999</c:v>
                </c:pt>
                <c:pt idx="4">
                  <c:v>101.13557500000002</c:v>
                </c:pt>
                <c:pt idx="5">
                  <c:v>2.0452889999999999</c:v>
                </c:pt>
                <c:pt idx="6">
                  <c:v>46818.693209999983</c:v>
                </c:pt>
                <c:pt idx="7">
                  <c:v>1585.646</c:v>
                </c:pt>
                <c:pt idx="8">
                  <c:v>5.5999999999999994E-2</c:v>
                </c:pt>
                <c:pt idx="9">
                  <c:v>6731.5987009999999</c:v>
                </c:pt>
                <c:pt idx="10">
                  <c:v>247.14933000000002</c:v>
                </c:pt>
                <c:pt idx="11">
                  <c:v>4961.4624480000002</c:v>
                </c:pt>
                <c:pt idx="12">
                  <c:v>6679.5433199999998</c:v>
                </c:pt>
                <c:pt idx="13">
                  <c:v>0</c:v>
                </c:pt>
                <c:pt idx="14">
                  <c:v>287.10733600000003</c:v>
                </c:pt>
                <c:pt idx="15">
                  <c:v>27820.89733</c:v>
                </c:pt>
              </c:numCache>
            </c:numRef>
          </c:val>
          <c:extLst>
            <c:ext xmlns:c16="http://schemas.microsoft.com/office/drawing/2014/chart" uri="{C3380CC4-5D6E-409C-BE32-E72D297353CC}">
              <c16:uniqueId val="{00000012-2D58-41CF-B8C3-A7EEB731B536}"/>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extLst>
            <c:ext xmlns:c16="http://schemas.microsoft.com/office/drawing/2014/chart" uri="{C3380CC4-5D6E-409C-BE32-E72D297353CC}">
              <c16:uniqueId val="{00000000-C1AB-41B7-ABDD-8E7EC0EC03F0}"/>
            </c:ext>
          </c:extLst>
        </c:ser>
        <c:dLbls>
          <c:showLegendKey val="0"/>
          <c:showVal val="0"/>
          <c:showCatName val="0"/>
          <c:showSerName val="0"/>
          <c:showPercent val="0"/>
          <c:showBubbleSize val="0"/>
        </c:dLbls>
        <c:gapWidth val="150"/>
        <c:axId val="239387392"/>
        <c:axId val="239388928"/>
      </c:barChart>
      <c:catAx>
        <c:axId val="239387392"/>
        <c:scaling>
          <c:orientation val="minMax"/>
        </c:scaling>
        <c:delete val="0"/>
        <c:axPos val="l"/>
        <c:numFmt formatCode="General" sourceLinked="1"/>
        <c:majorTickMark val="none"/>
        <c:minorTickMark val="none"/>
        <c:tickLblPos val="nextTo"/>
        <c:txPr>
          <a:bodyPr/>
          <a:lstStyle/>
          <a:p>
            <a:pPr>
              <a:defRPr sz="900"/>
            </a:pPr>
            <a:endParaRPr lang="cs-CZ"/>
          </a:p>
        </c:txPr>
        <c:crossAx val="239388928"/>
        <c:crosses val="autoZero"/>
        <c:auto val="1"/>
        <c:lblAlgn val="ctr"/>
        <c:lblOffset val="100"/>
        <c:noMultiLvlLbl val="0"/>
      </c:catAx>
      <c:valAx>
        <c:axId val="239388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87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064F-4F63-8439-5189DA88F5C3}"/>
              </c:ext>
            </c:extLst>
          </c:dPt>
          <c:cat>
            <c:numRef>
              <c:f>'14.3'!$J$19:$J$26</c:f>
              <c:numCache>
                <c:formatCode>General</c:formatCode>
                <c:ptCount val="8"/>
              </c:numCache>
            </c:numRef>
          </c:cat>
          <c:val>
            <c:numRef>
              <c:f>'14.3'!$K$19:$K$26</c:f>
              <c:numCache>
                <c:formatCode>General</c:formatCode>
                <c:ptCount val="8"/>
              </c:numCache>
            </c:numRef>
          </c:val>
          <c:extLst>
            <c:ext xmlns:c16="http://schemas.microsoft.com/office/drawing/2014/chart" uri="{C3380CC4-5D6E-409C-BE32-E72D297353CC}">
              <c16:uniqueId val="{00000002-064F-4F63-8439-5189DA88F5C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extLst>
            <c:ext xmlns:c16="http://schemas.microsoft.com/office/drawing/2014/chart" uri="{C3380CC4-5D6E-409C-BE32-E72D297353CC}">
              <c16:uniqueId val="{00000000-8C6E-4C87-B0B1-18623D096D01}"/>
            </c:ext>
          </c:extLst>
        </c:ser>
        <c:dLbls>
          <c:showLegendKey val="0"/>
          <c:showVal val="0"/>
          <c:showCatName val="0"/>
          <c:showSerName val="0"/>
          <c:showPercent val="0"/>
          <c:showBubbleSize val="0"/>
        </c:dLbls>
        <c:gapWidth val="150"/>
        <c:axId val="237731200"/>
        <c:axId val="237745280"/>
      </c:barChart>
      <c:catAx>
        <c:axId val="237731200"/>
        <c:scaling>
          <c:orientation val="maxMin"/>
        </c:scaling>
        <c:delete val="0"/>
        <c:axPos val="l"/>
        <c:numFmt formatCode="0.0" sourceLinked="1"/>
        <c:majorTickMark val="none"/>
        <c:minorTickMark val="none"/>
        <c:tickLblPos val="nextTo"/>
        <c:txPr>
          <a:bodyPr/>
          <a:lstStyle/>
          <a:p>
            <a:pPr>
              <a:defRPr sz="900"/>
            </a:pPr>
            <a:endParaRPr lang="cs-CZ"/>
          </a:p>
        </c:txPr>
        <c:crossAx val="237745280"/>
        <c:crosses val="autoZero"/>
        <c:auto val="1"/>
        <c:lblAlgn val="ctr"/>
        <c:lblOffset val="100"/>
        <c:noMultiLvlLbl val="0"/>
      </c:catAx>
      <c:valAx>
        <c:axId val="237745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73120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extLst>
            <c:ext xmlns:c16="http://schemas.microsoft.com/office/drawing/2014/chart" uri="{C3380CC4-5D6E-409C-BE32-E72D297353CC}">
              <c16:uniqueId val="{00000000-D1A1-44DC-B712-E20257FC3DE5}"/>
            </c:ext>
          </c:extLst>
        </c:ser>
        <c:dLbls>
          <c:showLegendKey val="0"/>
          <c:showVal val="0"/>
          <c:showCatName val="0"/>
          <c:showSerName val="0"/>
          <c:showPercent val="0"/>
          <c:showBubbleSize val="0"/>
        </c:dLbls>
        <c:gapWidth val="150"/>
        <c:axId val="239674496"/>
        <c:axId val="239676032"/>
      </c:barChart>
      <c:catAx>
        <c:axId val="239674496"/>
        <c:scaling>
          <c:orientation val="minMax"/>
        </c:scaling>
        <c:delete val="0"/>
        <c:axPos val="l"/>
        <c:numFmt formatCode="General" sourceLinked="1"/>
        <c:majorTickMark val="none"/>
        <c:minorTickMark val="none"/>
        <c:tickLblPos val="nextTo"/>
        <c:txPr>
          <a:bodyPr/>
          <a:lstStyle/>
          <a:p>
            <a:pPr>
              <a:defRPr sz="900"/>
            </a:pPr>
            <a:endParaRPr lang="cs-CZ"/>
          </a:p>
        </c:txPr>
        <c:crossAx val="239676032"/>
        <c:crosses val="autoZero"/>
        <c:auto val="1"/>
        <c:lblAlgn val="ctr"/>
        <c:lblOffset val="100"/>
        <c:noMultiLvlLbl val="0"/>
      </c:catAx>
      <c:valAx>
        <c:axId val="239676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744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#,##0.0</c:formatCode>
                <c:ptCount val="3"/>
              </c:numCache>
            </c:numRef>
          </c:val>
          <c:extLst>
            <c:ext xmlns:c16="http://schemas.microsoft.com/office/drawing/2014/chart" uri="{C3380CC4-5D6E-409C-BE32-E72D297353CC}">
              <c16:uniqueId val="{00000000-5E00-4FCE-A12A-4B4C1DFBFB4B}"/>
            </c:ext>
          </c:extLst>
        </c:ser>
        <c:ser>
          <c:idx val="1"/>
          <c:order val="1"/>
          <c:tx>
            <c:strRef>
              <c:f>'14.3'!$J$32</c:f>
              <c:strCache>
                <c:ptCount val="1"/>
              </c:strCache>
            </c:strRef>
          </c:tx>
          <c:invertIfNegative val="0"/>
          <c:cat>
            <c:numRef>
              <c:f>'14.3'!$K$30:$M$30</c:f>
              <c:numCache>
                <c:formatCode>General</c:formatCode>
                <c:ptCount val="3"/>
              </c:numCache>
            </c:numRef>
          </c:cat>
          <c:val>
            <c:numRef>
              <c:f>'14.3'!$K$32:$M$32</c:f>
              <c:numCache>
                <c:formatCode>#,##0.0</c:formatCode>
                <c:ptCount val="3"/>
              </c:numCache>
            </c:numRef>
          </c:val>
          <c:extLst>
            <c:ext xmlns:c16="http://schemas.microsoft.com/office/drawing/2014/chart" uri="{C3380CC4-5D6E-409C-BE32-E72D297353CC}">
              <c16:uniqueId val="{00000001-5E00-4FCE-A12A-4B4C1DFBFB4B}"/>
            </c:ext>
          </c:extLst>
        </c:ser>
        <c:ser>
          <c:idx val="2"/>
          <c:order val="2"/>
          <c:tx>
            <c:strRef>
              <c:f>'14.3'!$J$33</c:f>
              <c:strCache>
                <c:ptCount val="1"/>
              </c:strCache>
            </c:strRef>
          </c:tx>
          <c:invertIfNegative val="0"/>
          <c:cat>
            <c:numRef>
              <c:f>'14.3'!$K$30:$M$30</c:f>
              <c:numCache>
                <c:formatCode>General</c:formatCode>
                <c:ptCount val="3"/>
              </c:numCache>
            </c:numRef>
          </c:cat>
          <c:val>
            <c:numRef>
              <c:f>'14.3'!$K$33:$M$33</c:f>
              <c:numCache>
                <c:formatCode>#,##0.0</c:formatCode>
                <c:ptCount val="3"/>
              </c:numCache>
            </c:numRef>
          </c:val>
          <c:extLst>
            <c:ext xmlns:c16="http://schemas.microsoft.com/office/drawing/2014/chart" uri="{C3380CC4-5D6E-409C-BE32-E72D297353CC}">
              <c16:uniqueId val="{00000002-5E00-4FCE-A12A-4B4C1DFBFB4B}"/>
            </c:ext>
          </c:extLst>
        </c:ser>
        <c:ser>
          <c:idx val="3"/>
          <c:order val="3"/>
          <c:tx>
            <c:strRef>
              <c:f>'14.3'!$J$34</c:f>
              <c:strCache>
                <c:ptCount val="1"/>
              </c:strCache>
            </c:strRef>
          </c:tx>
          <c:invertIfNegative val="0"/>
          <c:cat>
            <c:numRef>
              <c:f>'14.3'!$K$30:$M$30</c:f>
              <c:numCache>
                <c:formatCode>General</c:formatCode>
                <c:ptCount val="3"/>
              </c:numCache>
            </c:numRef>
          </c:cat>
          <c:val>
            <c:numRef>
              <c:f>'14.3'!$K$34:$M$34</c:f>
              <c:numCache>
                <c:formatCode>#,##0.0</c:formatCode>
                <c:ptCount val="3"/>
              </c:numCache>
            </c:numRef>
          </c:val>
          <c:extLst>
            <c:ext xmlns:c16="http://schemas.microsoft.com/office/drawing/2014/chart" uri="{C3380CC4-5D6E-409C-BE32-E72D297353CC}">
              <c16:uniqueId val="{00000003-5E00-4FCE-A12A-4B4C1DFBFB4B}"/>
            </c:ext>
          </c:extLst>
        </c:ser>
        <c:ser>
          <c:idx val="4"/>
          <c:order val="4"/>
          <c:tx>
            <c:strRef>
              <c:f>'14.3'!$J$35</c:f>
              <c:strCache>
                <c:ptCount val="1"/>
              </c:strCache>
            </c:strRef>
          </c:tx>
          <c:invertIfNegative val="0"/>
          <c:cat>
            <c:numRef>
              <c:f>'14.3'!$K$30:$M$30</c:f>
              <c:numCache>
                <c:formatCode>General</c:formatCode>
                <c:ptCount val="3"/>
              </c:numCache>
            </c:numRef>
          </c:cat>
          <c:val>
            <c:numRef>
              <c:f>'14.3'!$K$35:$M$35</c:f>
              <c:numCache>
                <c:formatCode>#,##0.0</c:formatCode>
                <c:ptCount val="3"/>
              </c:numCache>
            </c:numRef>
          </c:val>
          <c:extLst>
            <c:ext xmlns:c16="http://schemas.microsoft.com/office/drawing/2014/chart" uri="{C3380CC4-5D6E-409C-BE32-E72D297353CC}">
              <c16:uniqueId val="{00000004-5E00-4FCE-A12A-4B4C1DFBFB4B}"/>
            </c:ext>
          </c:extLst>
        </c:ser>
        <c:ser>
          <c:idx val="5"/>
          <c:order val="5"/>
          <c:tx>
            <c:strRef>
              <c:f>'14.3'!$J$36</c:f>
              <c:strCache>
                <c:ptCount val="1"/>
              </c:strCache>
            </c:strRef>
          </c:tx>
          <c:invertIfNegative val="0"/>
          <c:cat>
            <c:numRef>
              <c:f>'14.3'!$K$30:$M$30</c:f>
              <c:numCache>
                <c:formatCode>General</c:formatCode>
                <c:ptCount val="3"/>
              </c:numCache>
            </c:numRef>
          </c:cat>
          <c:val>
            <c:numRef>
              <c:f>'14.3'!$K$36:$M$36</c:f>
              <c:numCache>
                <c:formatCode>#,##0.0</c:formatCode>
                <c:ptCount val="3"/>
              </c:numCache>
            </c:numRef>
          </c:val>
          <c:extLst>
            <c:ext xmlns:c16="http://schemas.microsoft.com/office/drawing/2014/chart" uri="{C3380CC4-5D6E-409C-BE32-E72D297353CC}">
              <c16:uniqueId val="{00000005-5E00-4FCE-A12A-4B4C1DFBFB4B}"/>
            </c:ext>
          </c:extLst>
        </c:ser>
        <c:ser>
          <c:idx val="6"/>
          <c:order val="6"/>
          <c:tx>
            <c:strRef>
              <c:f>'14.3'!$J$37</c:f>
              <c:strCache>
                <c:ptCount val="1"/>
              </c:strCache>
            </c:strRef>
          </c:tx>
          <c:invertIfNegative val="0"/>
          <c:cat>
            <c:numRef>
              <c:f>'14.3'!$K$30:$M$30</c:f>
              <c:numCache>
                <c:formatCode>General</c:formatCode>
                <c:ptCount val="3"/>
              </c:numCache>
            </c:numRef>
          </c:cat>
          <c:val>
            <c:numRef>
              <c:f>'14.3'!$K$37:$M$37</c:f>
              <c:numCache>
                <c:formatCode>#,##0.0</c:formatCode>
                <c:ptCount val="3"/>
              </c:numCache>
            </c:numRef>
          </c:val>
          <c:extLst>
            <c:ext xmlns:c16="http://schemas.microsoft.com/office/drawing/2014/chart" uri="{C3380CC4-5D6E-409C-BE32-E72D297353CC}">
              <c16:uniqueId val="{00000006-5E00-4FCE-A12A-4B4C1DFBFB4B}"/>
            </c:ext>
          </c:extLst>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#,##0.0</c:formatCode>
                <c:ptCount val="3"/>
              </c:numCache>
            </c:numRef>
          </c:val>
          <c:extLst>
            <c:ext xmlns:c16="http://schemas.microsoft.com/office/drawing/2014/chart" uri="{C3380CC4-5D6E-409C-BE32-E72D297353CC}">
              <c16:uniqueId val="{00000007-5E00-4FCE-A12A-4B4C1DFBFB4B}"/>
            </c:ext>
          </c:extLst>
        </c:ser>
        <c:dLbls>
          <c:showLegendKey val="0"/>
          <c:showVal val="0"/>
          <c:showCatName val="0"/>
          <c:showSerName val="0"/>
          <c:showPercent val="0"/>
          <c:showBubbleSize val="0"/>
        </c:dLbls>
        <c:gapWidth val="150"/>
        <c:overlap val="100"/>
        <c:axId val="239725568"/>
        <c:axId val="239731456"/>
      </c:barChart>
      <c:catAx>
        <c:axId val="239725568"/>
        <c:scaling>
          <c:orientation val="minMax"/>
        </c:scaling>
        <c:delete val="0"/>
        <c:axPos val="b"/>
        <c:numFmt formatCode="General" sourceLinked="1"/>
        <c:majorTickMark val="none"/>
        <c:minorTickMark val="none"/>
        <c:tickLblPos val="nextTo"/>
        <c:txPr>
          <a:bodyPr/>
          <a:lstStyle/>
          <a:p>
            <a:pPr>
              <a:defRPr sz="900"/>
            </a:pPr>
            <a:endParaRPr lang="cs-CZ"/>
          </a:p>
        </c:txPr>
        <c:crossAx val="239731456"/>
        <c:crosses val="autoZero"/>
        <c:auto val="1"/>
        <c:lblAlgn val="ctr"/>
        <c:lblOffset val="100"/>
        <c:noMultiLvlLbl val="0"/>
      </c:catAx>
      <c:valAx>
        <c:axId val="2397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72556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extLst>
            <c:ext xmlns:c16="http://schemas.microsoft.com/office/drawing/2014/chart" uri="{C3380CC4-5D6E-409C-BE32-E72D297353CC}">
              <c16:uniqueId val="{00000000-4C11-4650-B0ED-83934329EAD8}"/>
            </c:ext>
          </c:extLst>
        </c:ser>
        <c:dLbls>
          <c:showLegendKey val="0"/>
          <c:showVal val="0"/>
          <c:showCatName val="0"/>
          <c:showSerName val="0"/>
          <c:showPercent val="0"/>
          <c:showBubbleSize val="0"/>
        </c:dLbls>
        <c:gapWidth val="150"/>
        <c:axId val="239769088"/>
        <c:axId val="239770624"/>
      </c:barChart>
      <c:catAx>
        <c:axId val="239769088"/>
        <c:scaling>
          <c:orientation val="minMax"/>
        </c:scaling>
        <c:delete val="0"/>
        <c:axPos val="l"/>
        <c:numFmt formatCode="General" sourceLinked="1"/>
        <c:majorTickMark val="none"/>
        <c:minorTickMark val="none"/>
        <c:tickLblPos val="nextTo"/>
        <c:txPr>
          <a:bodyPr/>
          <a:lstStyle/>
          <a:p>
            <a:pPr>
              <a:defRPr sz="900"/>
            </a:pPr>
            <a:endParaRPr lang="cs-CZ"/>
          </a:p>
        </c:txPr>
        <c:crossAx val="239770624"/>
        <c:crosses val="autoZero"/>
        <c:auto val="1"/>
        <c:lblAlgn val="ctr"/>
        <c:lblOffset val="100"/>
        <c:noMultiLvlLbl val="0"/>
      </c:catAx>
      <c:valAx>
        <c:axId val="239770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769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AFD1-42E3-A09A-2EB65BD5C696}"/>
              </c:ext>
            </c:extLst>
          </c:dPt>
          <c:cat>
            <c:numRef>
              <c:f>'14.4'!$J$19:$J$26</c:f>
              <c:numCache>
                <c:formatCode>General</c:formatCode>
                <c:ptCount val="8"/>
              </c:numCache>
            </c:numRef>
          </c:cat>
          <c:val>
            <c:numRef>
              <c:f>'14.4'!$K$19:$K$26</c:f>
              <c:numCache>
                <c:formatCode>General</c:formatCode>
                <c:ptCount val="8"/>
              </c:numCache>
            </c:numRef>
          </c:val>
          <c:extLst>
            <c:ext xmlns:c16="http://schemas.microsoft.com/office/drawing/2014/chart" uri="{C3380CC4-5D6E-409C-BE32-E72D297353CC}">
              <c16:uniqueId val="{00000002-AFD1-42E3-A09A-2EB65BD5C69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extLst>
            <c:ext xmlns:c16="http://schemas.microsoft.com/office/drawing/2014/chart" uri="{C3380CC4-5D6E-409C-BE32-E72D297353CC}">
              <c16:uniqueId val="{00000000-9D38-4C24-8E59-BCB619006B43}"/>
            </c:ext>
          </c:extLst>
        </c:ser>
        <c:dLbls>
          <c:showLegendKey val="0"/>
          <c:showVal val="0"/>
          <c:showCatName val="0"/>
          <c:showSerName val="0"/>
          <c:showPercent val="0"/>
          <c:showBubbleSize val="0"/>
        </c:dLbls>
        <c:gapWidth val="150"/>
        <c:axId val="239521152"/>
        <c:axId val="239535232"/>
      </c:barChart>
      <c:catAx>
        <c:axId val="239521152"/>
        <c:scaling>
          <c:orientation val="maxMin"/>
        </c:scaling>
        <c:delete val="0"/>
        <c:axPos val="l"/>
        <c:numFmt formatCode="0.0" sourceLinked="1"/>
        <c:majorTickMark val="none"/>
        <c:minorTickMark val="none"/>
        <c:tickLblPos val="nextTo"/>
        <c:txPr>
          <a:bodyPr/>
          <a:lstStyle/>
          <a:p>
            <a:pPr>
              <a:defRPr sz="900"/>
            </a:pPr>
            <a:endParaRPr lang="cs-CZ"/>
          </a:p>
        </c:txPr>
        <c:crossAx val="239535232"/>
        <c:crosses val="autoZero"/>
        <c:auto val="1"/>
        <c:lblAlgn val="ctr"/>
        <c:lblOffset val="100"/>
        <c:noMultiLvlLbl val="0"/>
      </c:catAx>
      <c:valAx>
        <c:axId val="23953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95211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extLst>
            <c:ext xmlns:c16="http://schemas.microsoft.com/office/drawing/2014/chart" uri="{C3380CC4-5D6E-409C-BE32-E72D297353CC}">
              <c16:uniqueId val="{00000000-6E11-4256-AABF-09B2A48053F5}"/>
            </c:ext>
          </c:extLst>
        </c:ser>
        <c:dLbls>
          <c:showLegendKey val="0"/>
          <c:showVal val="0"/>
          <c:showCatName val="0"/>
          <c:showSerName val="0"/>
          <c:showPercent val="0"/>
          <c:showBubbleSize val="0"/>
        </c:dLbls>
        <c:gapWidth val="150"/>
        <c:axId val="239551616"/>
        <c:axId val="239553152"/>
      </c:barChart>
      <c:catAx>
        <c:axId val="239551616"/>
        <c:scaling>
          <c:orientation val="minMax"/>
        </c:scaling>
        <c:delete val="0"/>
        <c:axPos val="l"/>
        <c:numFmt formatCode="General" sourceLinked="1"/>
        <c:majorTickMark val="none"/>
        <c:minorTickMark val="none"/>
        <c:tickLblPos val="nextTo"/>
        <c:txPr>
          <a:bodyPr/>
          <a:lstStyle/>
          <a:p>
            <a:pPr>
              <a:defRPr sz="900"/>
            </a:pPr>
            <a:endParaRPr lang="cs-CZ"/>
          </a:p>
        </c:txPr>
        <c:crossAx val="239553152"/>
        <c:crosses val="autoZero"/>
        <c:auto val="1"/>
        <c:lblAlgn val="ctr"/>
        <c:lblOffset val="100"/>
        <c:noMultiLvlLbl val="0"/>
      </c:catAx>
      <c:valAx>
        <c:axId val="239553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551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#,##0.0</c:formatCode>
                <c:ptCount val="3"/>
              </c:numCache>
            </c:numRef>
          </c:val>
          <c:extLst>
            <c:ext xmlns:c16="http://schemas.microsoft.com/office/drawing/2014/chart" uri="{C3380CC4-5D6E-409C-BE32-E72D297353CC}">
              <c16:uniqueId val="{00000000-ED0F-482C-A2BD-14FF18E13774}"/>
            </c:ext>
          </c:extLst>
        </c:ser>
        <c:ser>
          <c:idx val="1"/>
          <c:order val="1"/>
          <c:tx>
            <c:strRef>
              <c:f>'14.4'!$J$32</c:f>
              <c:strCache>
                <c:ptCount val="1"/>
              </c:strCache>
            </c:strRef>
          </c:tx>
          <c:invertIfNegative val="0"/>
          <c:cat>
            <c:numRef>
              <c:f>'14.4'!$K$30:$M$30</c:f>
              <c:numCache>
                <c:formatCode>General</c:formatCode>
                <c:ptCount val="3"/>
              </c:numCache>
            </c:numRef>
          </c:cat>
          <c:val>
            <c:numRef>
              <c:f>'14.4'!$K$32:$M$32</c:f>
              <c:numCache>
                <c:formatCode>#,##0.0</c:formatCode>
                <c:ptCount val="3"/>
              </c:numCache>
            </c:numRef>
          </c:val>
          <c:extLst>
            <c:ext xmlns:c16="http://schemas.microsoft.com/office/drawing/2014/chart" uri="{C3380CC4-5D6E-409C-BE32-E72D297353CC}">
              <c16:uniqueId val="{00000001-ED0F-482C-A2BD-14FF18E13774}"/>
            </c:ext>
          </c:extLst>
        </c:ser>
        <c:ser>
          <c:idx val="2"/>
          <c:order val="2"/>
          <c:tx>
            <c:strRef>
              <c:f>'14.4'!$J$33</c:f>
              <c:strCache>
                <c:ptCount val="1"/>
              </c:strCache>
            </c:strRef>
          </c:tx>
          <c:invertIfNegative val="0"/>
          <c:cat>
            <c:numRef>
              <c:f>'14.4'!$K$30:$M$30</c:f>
              <c:numCache>
                <c:formatCode>General</c:formatCode>
                <c:ptCount val="3"/>
              </c:numCache>
            </c:numRef>
          </c:cat>
          <c:val>
            <c:numRef>
              <c:f>'14.4'!$K$33:$M$33</c:f>
              <c:numCache>
                <c:formatCode>#,##0.0</c:formatCode>
                <c:ptCount val="3"/>
              </c:numCache>
            </c:numRef>
          </c:val>
          <c:extLst>
            <c:ext xmlns:c16="http://schemas.microsoft.com/office/drawing/2014/chart" uri="{C3380CC4-5D6E-409C-BE32-E72D297353CC}">
              <c16:uniqueId val="{00000002-ED0F-482C-A2BD-14FF18E13774}"/>
            </c:ext>
          </c:extLst>
        </c:ser>
        <c:ser>
          <c:idx val="3"/>
          <c:order val="3"/>
          <c:tx>
            <c:strRef>
              <c:f>'14.4'!$J$34</c:f>
              <c:strCache>
                <c:ptCount val="1"/>
              </c:strCache>
            </c:strRef>
          </c:tx>
          <c:invertIfNegative val="0"/>
          <c:cat>
            <c:numRef>
              <c:f>'14.4'!$K$30:$M$30</c:f>
              <c:numCache>
                <c:formatCode>General</c:formatCode>
                <c:ptCount val="3"/>
              </c:numCache>
            </c:numRef>
          </c:cat>
          <c:val>
            <c:numRef>
              <c:f>'14.4'!$K$34:$M$34</c:f>
              <c:numCache>
                <c:formatCode>#,##0.0</c:formatCode>
                <c:ptCount val="3"/>
              </c:numCache>
            </c:numRef>
          </c:val>
          <c:extLst>
            <c:ext xmlns:c16="http://schemas.microsoft.com/office/drawing/2014/chart" uri="{C3380CC4-5D6E-409C-BE32-E72D297353CC}">
              <c16:uniqueId val="{00000003-ED0F-482C-A2BD-14FF18E13774}"/>
            </c:ext>
          </c:extLst>
        </c:ser>
        <c:ser>
          <c:idx val="4"/>
          <c:order val="4"/>
          <c:tx>
            <c:strRef>
              <c:f>'14.4'!$J$35</c:f>
              <c:strCache>
                <c:ptCount val="1"/>
              </c:strCache>
            </c:strRef>
          </c:tx>
          <c:invertIfNegative val="0"/>
          <c:cat>
            <c:numRef>
              <c:f>'14.4'!$K$30:$M$30</c:f>
              <c:numCache>
                <c:formatCode>General</c:formatCode>
                <c:ptCount val="3"/>
              </c:numCache>
            </c:numRef>
          </c:cat>
          <c:val>
            <c:numRef>
              <c:f>'14.4'!$K$35:$M$35</c:f>
              <c:numCache>
                <c:formatCode>#,##0.0</c:formatCode>
                <c:ptCount val="3"/>
              </c:numCache>
            </c:numRef>
          </c:val>
          <c:extLst>
            <c:ext xmlns:c16="http://schemas.microsoft.com/office/drawing/2014/chart" uri="{C3380CC4-5D6E-409C-BE32-E72D297353CC}">
              <c16:uniqueId val="{00000004-ED0F-482C-A2BD-14FF18E13774}"/>
            </c:ext>
          </c:extLst>
        </c:ser>
        <c:ser>
          <c:idx val="5"/>
          <c:order val="5"/>
          <c:tx>
            <c:strRef>
              <c:f>'14.4'!$J$36</c:f>
              <c:strCache>
                <c:ptCount val="1"/>
              </c:strCache>
            </c:strRef>
          </c:tx>
          <c:invertIfNegative val="0"/>
          <c:cat>
            <c:numRef>
              <c:f>'14.4'!$K$30:$M$30</c:f>
              <c:numCache>
                <c:formatCode>General</c:formatCode>
                <c:ptCount val="3"/>
              </c:numCache>
            </c:numRef>
          </c:cat>
          <c:val>
            <c:numRef>
              <c:f>'14.4'!$K$36:$M$36</c:f>
              <c:numCache>
                <c:formatCode>#,##0.0</c:formatCode>
                <c:ptCount val="3"/>
              </c:numCache>
            </c:numRef>
          </c:val>
          <c:extLst>
            <c:ext xmlns:c16="http://schemas.microsoft.com/office/drawing/2014/chart" uri="{C3380CC4-5D6E-409C-BE32-E72D297353CC}">
              <c16:uniqueId val="{00000005-ED0F-482C-A2BD-14FF18E13774}"/>
            </c:ext>
          </c:extLst>
        </c:ser>
        <c:ser>
          <c:idx val="6"/>
          <c:order val="6"/>
          <c:tx>
            <c:strRef>
              <c:f>'14.4'!$J$37</c:f>
              <c:strCache>
                <c:ptCount val="1"/>
              </c:strCache>
            </c:strRef>
          </c:tx>
          <c:invertIfNegative val="0"/>
          <c:cat>
            <c:numRef>
              <c:f>'14.4'!$K$30:$M$30</c:f>
              <c:numCache>
                <c:formatCode>General</c:formatCode>
                <c:ptCount val="3"/>
              </c:numCache>
            </c:numRef>
          </c:cat>
          <c:val>
            <c:numRef>
              <c:f>'14.4'!$K$37:$M$37</c:f>
              <c:numCache>
                <c:formatCode>#,##0.0</c:formatCode>
                <c:ptCount val="3"/>
              </c:numCache>
            </c:numRef>
          </c:val>
          <c:extLst>
            <c:ext xmlns:c16="http://schemas.microsoft.com/office/drawing/2014/chart" uri="{C3380CC4-5D6E-409C-BE32-E72D297353CC}">
              <c16:uniqueId val="{00000006-ED0F-482C-A2BD-14FF18E13774}"/>
            </c:ext>
          </c:extLst>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#,##0.0</c:formatCode>
                <c:ptCount val="3"/>
              </c:numCache>
            </c:numRef>
          </c:val>
          <c:extLst>
            <c:ext xmlns:c16="http://schemas.microsoft.com/office/drawing/2014/chart" uri="{C3380CC4-5D6E-409C-BE32-E72D297353CC}">
              <c16:uniqueId val="{00000007-ED0F-482C-A2BD-14FF18E13774}"/>
            </c:ext>
          </c:extLst>
        </c:ser>
        <c:dLbls>
          <c:showLegendKey val="0"/>
          <c:showVal val="0"/>
          <c:showCatName val="0"/>
          <c:showSerName val="0"/>
          <c:showPercent val="0"/>
          <c:showBubbleSize val="0"/>
        </c:dLbls>
        <c:gapWidth val="150"/>
        <c:overlap val="100"/>
        <c:axId val="239619072"/>
        <c:axId val="239629056"/>
      </c:barChart>
      <c:catAx>
        <c:axId val="239619072"/>
        <c:scaling>
          <c:orientation val="minMax"/>
        </c:scaling>
        <c:delete val="0"/>
        <c:axPos val="b"/>
        <c:numFmt formatCode="General" sourceLinked="1"/>
        <c:majorTickMark val="none"/>
        <c:minorTickMark val="none"/>
        <c:tickLblPos val="nextTo"/>
        <c:txPr>
          <a:bodyPr/>
          <a:lstStyle/>
          <a:p>
            <a:pPr>
              <a:defRPr sz="900"/>
            </a:pPr>
            <a:endParaRPr lang="cs-CZ"/>
          </a:p>
        </c:txPr>
        <c:crossAx val="239629056"/>
        <c:crosses val="autoZero"/>
        <c:auto val="1"/>
        <c:lblAlgn val="ctr"/>
        <c:lblOffset val="100"/>
        <c:noMultiLvlLbl val="0"/>
      </c:catAx>
      <c:valAx>
        <c:axId val="23962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6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Podíl </a:t>
            </a:r>
            <a:r>
              <a:rPr lang="cs-CZ" sz="1000">
                <a:solidFill>
                  <a:schemeClr val="tx2"/>
                </a:solidFill>
              </a:rPr>
              <a:t>krajů ČR na výrobě tepla brutto</a:t>
            </a:r>
            <a:endParaRPr lang="en-US" sz="1000">
              <a:solidFill>
                <a:schemeClr val="tx2"/>
              </a:solidFill>
            </a:endParaRPr>
          </a:p>
        </c:rich>
      </c:tx>
      <c:layout>
        <c:manualLayout>
          <c:xMode val="edge"/>
          <c:yMode val="edge"/>
          <c:x val="1.8182001342337658E-2"/>
          <c:y val="6.3282122037282623E-3"/>
        </c:manualLayout>
      </c:layout>
      <c:overlay val="0"/>
      <c:spPr>
        <a:solidFill>
          <a:sysClr val="window" lastClr="FFFFFF"/>
        </a:solidFill>
      </c:spPr>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36-8D3F-49FF-99F5-84FA02CAA939}"/>
              </c:ext>
            </c:extLst>
          </c:dPt>
          <c:dPt>
            <c:idx val="1"/>
            <c:bubble3D val="0"/>
            <c:spPr>
              <a:solidFill>
                <a:schemeClr val="accent2"/>
              </a:solidFill>
            </c:spPr>
            <c:extLst>
              <c:ext xmlns:c16="http://schemas.microsoft.com/office/drawing/2014/chart" uri="{C3380CC4-5D6E-409C-BE32-E72D297353CC}">
                <c16:uniqueId val="{00000035-8D3F-49FF-99F5-84FA02CAA939}"/>
              </c:ext>
            </c:extLst>
          </c:dPt>
          <c:dPt>
            <c:idx val="2"/>
            <c:bubble3D val="0"/>
            <c:spPr>
              <a:solidFill>
                <a:schemeClr val="accent3"/>
              </a:solidFill>
            </c:spPr>
            <c:extLst>
              <c:ext xmlns:c16="http://schemas.microsoft.com/office/drawing/2014/chart" uri="{C3380CC4-5D6E-409C-BE32-E72D297353CC}">
                <c16:uniqueId val="{00000034-8D3F-49FF-99F5-84FA02CAA939}"/>
              </c:ext>
            </c:extLst>
          </c:dPt>
          <c:dPt>
            <c:idx val="3"/>
            <c:bubble3D val="0"/>
            <c:spPr>
              <a:solidFill>
                <a:schemeClr val="accent4"/>
              </a:solidFill>
            </c:spPr>
            <c:extLst>
              <c:ext xmlns:c16="http://schemas.microsoft.com/office/drawing/2014/chart" uri="{C3380CC4-5D6E-409C-BE32-E72D297353CC}">
                <c16:uniqueId val="{00000033-8D3F-49FF-99F5-84FA02CAA939}"/>
              </c:ext>
            </c:extLst>
          </c:dPt>
          <c:dPt>
            <c:idx val="4"/>
            <c:bubble3D val="0"/>
            <c:spPr>
              <a:solidFill>
                <a:schemeClr val="accent5"/>
              </a:solidFill>
            </c:spPr>
            <c:extLst>
              <c:ext xmlns:c16="http://schemas.microsoft.com/office/drawing/2014/chart" uri="{C3380CC4-5D6E-409C-BE32-E72D297353CC}">
                <c16:uniqueId val="{00000032-8D3F-49FF-99F5-84FA02CAA939}"/>
              </c:ext>
            </c:extLst>
          </c:dPt>
          <c:dPt>
            <c:idx val="5"/>
            <c:bubble3D val="0"/>
            <c:spPr>
              <a:solidFill>
                <a:schemeClr val="accent6"/>
              </a:solidFill>
            </c:spPr>
            <c:extLst>
              <c:ext xmlns:c16="http://schemas.microsoft.com/office/drawing/2014/chart" uri="{C3380CC4-5D6E-409C-BE32-E72D297353CC}">
                <c16:uniqueId val="{00000000-70AB-453B-9F1F-CDB317E7DB5E}"/>
              </c:ext>
            </c:extLst>
          </c:dPt>
          <c:dPt>
            <c:idx val="6"/>
            <c:bubble3D val="0"/>
            <c:spPr>
              <a:solidFill>
                <a:srgbClr val="F0948F"/>
              </a:solidFill>
            </c:spPr>
            <c:extLst>
              <c:ext xmlns:c16="http://schemas.microsoft.com/office/drawing/2014/chart" uri="{C3380CC4-5D6E-409C-BE32-E72D297353CC}">
                <c16:uniqueId val="{00000031-8D3F-49FF-99F5-84FA02CAA939}"/>
              </c:ext>
            </c:extLst>
          </c:dPt>
          <c:dPt>
            <c:idx val="7"/>
            <c:bubble3D val="0"/>
            <c:spPr>
              <a:solidFill>
                <a:srgbClr val="F7C9C7"/>
              </a:solidFill>
            </c:spPr>
            <c:extLst>
              <c:ext xmlns:c16="http://schemas.microsoft.com/office/drawing/2014/chart" uri="{C3380CC4-5D6E-409C-BE32-E72D297353CC}">
                <c16:uniqueId val="{00000001-70AB-453B-9F1F-CDB317E7DB5E}"/>
              </c:ext>
            </c:extLst>
          </c:dPt>
          <c:dPt>
            <c:idx val="8"/>
            <c:bubble3D val="0"/>
            <c:spPr>
              <a:solidFill>
                <a:schemeClr val="tx1"/>
              </a:solidFill>
            </c:spPr>
            <c:extLst>
              <c:ext xmlns:c16="http://schemas.microsoft.com/office/drawing/2014/chart" uri="{C3380CC4-5D6E-409C-BE32-E72D297353CC}">
                <c16:uniqueId val="{00000002-A88C-417D-8E14-13190C6E193A}"/>
              </c:ext>
            </c:extLst>
          </c:dPt>
          <c:dPt>
            <c:idx val="9"/>
            <c:bubble3D val="0"/>
            <c:spPr>
              <a:solidFill>
                <a:srgbClr val="646363"/>
              </a:solidFill>
            </c:spPr>
            <c:extLst>
              <c:ext xmlns:c16="http://schemas.microsoft.com/office/drawing/2014/chart" uri="{C3380CC4-5D6E-409C-BE32-E72D297353CC}">
                <c16:uniqueId val="{00000030-8D3F-49FF-99F5-84FA02CAA939}"/>
              </c:ext>
            </c:extLst>
          </c:dPt>
          <c:dPt>
            <c:idx val="10"/>
            <c:bubble3D val="0"/>
            <c:spPr>
              <a:solidFill>
                <a:srgbClr val="9D9D9C"/>
              </a:solidFill>
            </c:spPr>
            <c:extLst>
              <c:ext xmlns:c16="http://schemas.microsoft.com/office/drawing/2014/chart" uri="{C3380CC4-5D6E-409C-BE32-E72D297353CC}">
                <c16:uniqueId val="{0000002F-8D3F-49FF-99F5-84FA02CAA939}"/>
              </c:ext>
            </c:extLst>
          </c:dPt>
          <c:dPt>
            <c:idx val="11"/>
            <c:bubble3D val="0"/>
            <c:spPr>
              <a:solidFill>
                <a:schemeClr val="bg2"/>
              </a:solidFill>
            </c:spPr>
            <c:extLst>
              <c:ext xmlns:c16="http://schemas.microsoft.com/office/drawing/2014/chart" uri="{C3380CC4-5D6E-409C-BE32-E72D297353CC}">
                <c16:uniqueId val="{0000002E-8D3F-49FF-99F5-84FA02CAA939}"/>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2D-8D3F-49FF-99F5-84FA02CAA939}"/>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2C-8D3F-49FF-99F5-84FA02CAA939}"/>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A88C-417D-8E14-13190C6E193A}"/>
                </c:ext>
              </c:extLst>
            </c:dLbl>
            <c:dLbl>
              <c:idx val="11"/>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E-8D3F-49FF-99F5-84FA02CAA939}"/>
                </c:ext>
              </c:extLst>
            </c:dLbl>
            <c:dLbl>
              <c:idx val="12"/>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D-8D3F-49FF-99F5-84FA02CAA939}"/>
                </c:ext>
              </c:extLst>
            </c:dLbl>
            <c:dLbl>
              <c:idx val="13"/>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C-8D3F-49FF-99F5-84FA02CAA939}"/>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#,##0.0</c:formatCode>
                <c:ptCount val="14"/>
                <c:pt idx="0">
                  <c:v>4745.2632720000001</c:v>
                </c:pt>
                <c:pt idx="1">
                  <c:v>6420.7402489999986</c:v>
                </c:pt>
                <c:pt idx="2">
                  <c:v>6815.1713329999993</c:v>
                </c:pt>
                <c:pt idx="3">
                  <c:v>6353.0254120000009</c:v>
                </c:pt>
                <c:pt idx="4">
                  <c:v>3531.5954840000004</c:v>
                </c:pt>
                <c:pt idx="5">
                  <c:v>4176.4223300000003</c:v>
                </c:pt>
                <c:pt idx="6">
                  <c:v>2252.8304510000003</c:v>
                </c:pt>
                <c:pt idx="7">
                  <c:v>23231.952802</c:v>
                </c:pt>
                <c:pt idx="8">
                  <c:v>5870.7266549999986</c:v>
                </c:pt>
                <c:pt idx="9">
                  <c:v>5833.9846000000007</c:v>
                </c:pt>
                <c:pt idx="10">
                  <c:v>5393.0572549999997</c:v>
                </c:pt>
                <c:pt idx="11">
                  <c:v>22815.711558000006</c:v>
                </c:pt>
                <c:pt idx="12">
                  <c:v>28990.970713999995</c:v>
                </c:pt>
                <c:pt idx="13">
                  <c:v>6405.4099129999995</c:v>
                </c:pt>
              </c:numCache>
            </c:numRef>
          </c:val>
          <c:extLst>
            <c:ext xmlns:c16="http://schemas.microsoft.com/office/drawing/2014/chart" uri="{C3380CC4-5D6E-409C-BE32-E72D297353CC}">
              <c16:uniqueId val="{00000003-70AB-453B-9F1F-CDB317E7DB5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extLst>
            <c:ext xmlns:c16="http://schemas.microsoft.com/office/drawing/2014/chart" uri="{C3380CC4-5D6E-409C-BE32-E72D297353CC}">
              <c16:uniqueId val="{00000000-2032-4E01-8319-2100C72CEC2F}"/>
            </c:ext>
          </c:extLst>
        </c:ser>
        <c:dLbls>
          <c:showLegendKey val="0"/>
          <c:showVal val="0"/>
          <c:showCatName val="0"/>
          <c:showSerName val="0"/>
          <c:showPercent val="0"/>
          <c:showBubbleSize val="0"/>
        </c:dLbls>
        <c:gapWidth val="150"/>
        <c:axId val="239646208"/>
        <c:axId val="239647744"/>
      </c:barChart>
      <c:catAx>
        <c:axId val="239646208"/>
        <c:scaling>
          <c:orientation val="minMax"/>
        </c:scaling>
        <c:delete val="0"/>
        <c:axPos val="l"/>
        <c:numFmt formatCode="General" sourceLinked="1"/>
        <c:majorTickMark val="none"/>
        <c:minorTickMark val="none"/>
        <c:tickLblPos val="nextTo"/>
        <c:txPr>
          <a:bodyPr/>
          <a:lstStyle/>
          <a:p>
            <a:pPr>
              <a:defRPr sz="900"/>
            </a:pPr>
            <a:endParaRPr lang="cs-CZ"/>
          </a:p>
        </c:txPr>
        <c:crossAx val="239647744"/>
        <c:crosses val="autoZero"/>
        <c:auto val="1"/>
        <c:lblAlgn val="ctr"/>
        <c:lblOffset val="100"/>
        <c:noMultiLvlLbl val="0"/>
      </c:catAx>
      <c:valAx>
        <c:axId val="2396477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462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D01-4341-8E84-E98C8EC07ADE}"/>
              </c:ext>
            </c:extLst>
          </c:dPt>
          <c:cat>
            <c:numRef>
              <c:f>'14.5'!$J$19:$J$26</c:f>
              <c:numCache>
                <c:formatCode>General</c:formatCode>
                <c:ptCount val="8"/>
              </c:numCache>
            </c:numRef>
          </c:cat>
          <c:val>
            <c:numRef>
              <c:f>'14.5'!$K$19:$K$26</c:f>
              <c:numCache>
                <c:formatCode>General</c:formatCode>
                <c:ptCount val="8"/>
              </c:numCache>
            </c:numRef>
          </c:val>
          <c:extLst>
            <c:ext xmlns:c16="http://schemas.microsoft.com/office/drawing/2014/chart" uri="{C3380CC4-5D6E-409C-BE32-E72D297353CC}">
              <c16:uniqueId val="{00000002-DD01-4341-8E84-E98C8EC07A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extLst>
            <c:ext xmlns:c16="http://schemas.microsoft.com/office/drawing/2014/chart" uri="{C3380CC4-5D6E-409C-BE32-E72D297353CC}">
              <c16:uniqueId val="{00000000-CC2F-4213-A774-7C0A38C6592C}"/>
            </c:ext>
          </c:extLst>
        </c:ser>
        <c:dLbls>
          <c:showLegendKey val="0"/>
          <c:showVal val="0"/>
          <c:showCatName val="0"/>
          <c:showSerName val="0"/>
          <c:showPercent val="0"/>
          <c:showBubbleSize val="0"/>
        </c:dLbls>
        <c:gapWidth val="150"/>
        <c:axId val="226074624"/>
        <c:axId val="226076160"/>
      </c:barChart>
      <c:catAx>
        <c:axId val="226074624"/>
        <c:scaling>
          <c:orientation val="maxMin"/>
        </c:scaling>
        <c:delete val="0"/>
        <c:axPos val="l"/>
        <c:numFmt formatCode="0.0" sourceLinked="1"/>
        <c:majorTickMark val="none"/>
        <c:minorTickMark val="none"/>
        <c:tickLblPos val="nextTo"/>
        <c:txPr>
          <a:bodyPr/>
          <a:lstStyle/>
          <a:p>
            <a:pPr>
              <a:defRPr sz="900"/>
            </a:pPr>
            <a:endParaRPr lang="cs-CZ"/>
          </a:p>
        </c:txPr>
        <c:crossAx val="226076160"/>
        <c:crosses val="autoZero"/>
        <c:auto val="1"/>
        <c:lblAlgn val="ctr"/>
        <c:lblOffset val="100"/>
        <c:noMultiLvlLbl val="0"/>
      </c:catAx>
      <c:valAx>
        <c:axId val="226076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6074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extLst>
            <c:ext xmlns:c16="http://schemas.microsoft.com/office/drawing/2014/chart" uri="{C3380CC4-5D6E-409C-BE32-E72D297353CC}">
              <c16:uniqueId val="{00000000-73DD-4BC7-8B22-ECCF7DFC7F6C}"/>
            </c:ext>
          </c:extLst>
        </c:ser>
        <c:dLbls>
          <c:showLegendKey val="0"/>
          <c:showVal val="0"/>
          <c:showCatName val="0"/>
          <c:showSerName val="0"/>
          <c:showPercent val="0"/>
          <c:showBubbleSize val="0"/>
        </c:dLbls>
        <c:gapWidth val="150"/>
        <c:axId val="239805952"/>
        <c:axId val="239807488"/>
      </c:barChart>
      <c:catAx>
        <c:axId val="239805952"/>
        <c:scaling>
          <c:orientation val="minMax"/>
        </c:scaling>
        <c:delete val="0"/>
        <c:axPos val="l"/>
        <c:numFmt formatCode="General" sourceLinked="1"/>
        <c:majorTickMark val="none"/>
        <c:minorTickMark val="none"/>
        <c:tickLblPos val="nextTo"/>
        <c:txPr>
          <a:bodyPr/>
          <a:lstStyle/>
          <a:p>
            <a:pPr>
              <a:defRPr sz="900"/>
            </a:pPr>
            <a:endParaRPr lang="cs-CZ"/>
          </a:p>
        </c:txPr>
        <c:crossAx val="239807488"/>
        <c:crosses val="autoZero"/>
        <c:auto val="1"/>
        <c:lblAlgn val="ctr"/>
        <c:lblOffset val="100"/>
        <c:noMultiLvlLbl val="0"/>
      </c:catAx>
      <c:valAx>
        <c:axId val="239807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805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#,##0.0</c:formatCode>
                <c:ptCount val="3"/>
              </c:numCache>
            </c:numRef>
          </c:val>
          <c:extLst>
            <c:ext xmlns:c16="http://schemas.microsoft.com/office/drawing/2014/chart" uri="{C3380CC4-5D6E-409C-BE32-E72D297353CC}">
              <c16:uniqueId val="{00000000-2800-4D3B-A173-467E32C29FDD}"/>
            </c:ext>
          </c:extLst>
        </c:ser>
        <c:ser>
          <c:idx val="1"/>
          <c:order val="1"/>
          <c:tx>
            <c:strRef>
              <c:f>'14.5'!$J$32</c:f>
              <c:strCache>
                <c:ptCount val="1"/>
              </c:strCache>
            </c:strRef>
          </c:tx>
          <c:invertIfNegative val="0"/>
          <c:cat>
            <c:numRef>
              <c:f>'14.5'!$K$30:$M$30</c:f>
              <c:numCache>
                <c:formatCode>General</c:formatCode>
                <c:ptCount val="3"/>
              </c:numCache>
            </c:numRef>
          </c:cat>
          <c:val>
            <c:numRef>
              <c:f>'14.5'!$K$32:$M$32</c:f>
              <c:numCache>
                <c:formatCode>#,##0.0</c:formatCode>
                <c:ptCount val="3"/>
              </c:numCache>
            </c:numRef>
          </c:val>
          <c:extLst>
            <c:ext xmlns:c16="http://schemas.microsoft.com/office/drawing/2014/chart" uri="{C3380CC4-5D6E-409C-BE32-E72D297353CC}">
              <c16:uniqueId val="{00000001-2800-4D3B-A173-467E32C29FDD}"/>
            </c:ext>
          </c:extLst>
        </c:ser>
        <c:ser>
          <c:idx val="2"/>
          <c:order val="2"/>
          <c:tx>
            <c:strRef>
              <c:f>'14.5'!$J$33</c:f>
              <c:strCache>
                <c:ptCount val="1"/>
              </c:strCache>
            </c:strRef>
          </c:tx>
          <c:invertIfNegative val="0"/>
          <c:cat>
            <c:numRef>
              <c:f>'14.5'!$K$30:$M$30</c:f>
              <c:numCache>
                <c:formatCode>General</c:formatCode>
                <c:ptCount val="3"/>
              </c:numCache>
            </c:numRef>
          </c:cat>
          <c:val>
            <c:numRef>
              <c:f>'14.5'!$K$33:$M$33</c:f>
              <c:numCache>
                <c:formatCode>#,##0.0</c:formatCode>
                <c:ptCount val="3"/>
              </c:numCache>
            </c:numRef>
          </c:val>
          <c:extLst>
            <c:ext xmlns:c16="http://schemas.microsoft.com/office/drawing/2014/chart" uri="{C3380CC4-5D6E-409C-BE32-E72D297353CC}">
              <c16:uniqueId val="{00000002-2800-4D3B-A173-467E32C29FDD}"/>
            </c:ext>
          </c:extLst>
        </c:ser>
        <c:ser>
          <c:idx val="3"/>
          <c:order val="3"/>
          <c:tx>
            <c:strRef>
              <c:f>'14.5'!$J$34</c:f>
              <c:strCache>
                <c:ptCount val="1"/>
              </c:strCache>
            </c:strRef>
          </c:tx>
          <c:invertIfNegative val="0"/>
          <c:cat>
            <c:numRef>
              <c:f>'14.5'!$K$30:$M$30</c:f>
              <c:numCache>
                <c:formatCode>General</c:formatCode>
                <c:ptCount val="3"/>
              </c:numCache>
            </c:numRef>
          </c:cat>
          <c:val>
            <c:numRef>
              <c:f>'14.5'!$K$34:$M$34</c:f>
              <c:numCache>
                <c:formatCode>#,##0.0</c:formatCode>
                <c:ptCount val="3"/>
              </c:numCache>
            </c:numRef>
          </c:val>
          <c:extLst>
            <c:ext xmlns:c16="http://schemas.microsoft.com/office/drawing/2014/chart" uri="{C3380CC4-5D6E-409C-BE32-E72D297353CC}">
              <c16:uniqueId val="{00000003-2800-4D3B-A173-467E32C29FDD}"/>
            </c:ext>
          </c:extLst>
        </c:ser>
        <c:ser>
          <c:idx val="4"/>
          <c:order val="4"/>
          <c:tx>
            <c:strRef>
              <c:f>'14.5'!$J$35</c:f>
              <c:strCache>
                <c:ptCount val="1"/>
              </c:strCache>
            </c:strRef>
          </c:tx>
          <c:invertIfNegative val="0"/>
          <c:cat>
            <c:numRef>
              <c:f>'14.5'!$K$30:$M$30</c:f>
              <c:numCache>
                <c:formatCode>General</c:formatCode>
                <c:ptCount val="3"/>
              </c:numCache>
            </c:numRef>
          </c:cat>
          <c:val>
            <c:numRef>
              <c:f>'14.5'!$K$35:$M$35</c:f>
              <c:numCache>
                <c:formatCode>#,##0.0</c:formatCode>
                <c:ptCount val="3"/>
              </c:numCache>
            </c:numRef>
          </c:val>
          <c:extLst>
            <c:ext xmlns:c16="http://schemas.microsoft.com/office/drawing/2014/chart" uri="{C3380CC4-5D6E-409C-BE32-E72D297353CC}">
              <c16:uniqueId val="{00000004-2800-4D3B-A173-467E32C29FDD}"/>
            </c:ext>
          </c:extLst>
        </c:ser>
        <c:ser>
          <c:idx val="5"/>
          <c:order val="5"/>
          <c:tx>
            <c:strRef>
              <c:f>'14.5'!$J$36</c:f>
              <c:strCache>
                <c:ptCount val="1"/>
              </c:strCache>
            </c:strRef>
          </c:tx>
          <c:invertIfNegative val="0"/>
          <c:cat>
            <c:numRef>
              <c:f>'14.5'!$K$30:$M$30</c:f>
              <c:numCache>
                <c:formatCode>General</c:formatCode>
                <c:ptCount val="3"/>
              </c:numCache>
            </c:numRef>
          </c:cat>
          <c:val>
            <c:numRef>
              <c:f>'14.5'!$K$36:$M$36</c:f>
              <c:numCache>
                <c:formatCode>#,##0.0</c:formatCode>
                <c:ptCount val="3"/>
              </c:numCache>
            </c:numRef>
          </c:val>
          <c:extLst>
            <c:ext xmlns:c16="http://schemas.microsoft.com/office/drawing/2014/chart" uri="{C3380CC4-5D6E-409C-BE32-E72D297353CC}">
              <c16:uniqueId val="{00000005-2800-4D3B-A173-467E32C29FDD}"/>
            </c:ext>
          </c:extLst>
        </c:ser>
        <c:ser>
          <c:idx val="6"/>
          <c:order val="6"/>
          <c:tx>
            <c:strRef>
              <c:f>'14.5'!$J$37</c:f>
              <c:strCache>
                <c:ptCount val="1"/>
              </c:strCache>
            </c:strRef>
          </c:tx>
          <c:invertIfNegative val="0"/>
          <c:cat>
            <c:numRef>
              <c:f>'14.5'!$K$30:$M$30</c:f>
              <c:numCache>
                <c:formatCode>General</c:formatCode>
                <c:ptCount val="3"/>
              </c:numCache>
            </c:numRef>
          </c:cat>
          <c:val>
            <c:numRef>
              <c:f>'14.5'!$K$37:$M$37</c:f>
              <c:numCache>
                <c:formatCode>#,##0.0</c:formatCode>
                <c:ptCount val="3"/>
              </c:numCache>
            </c:numRef>
          </c:val>
          <c:extLst>
            <c:ext xmlns:c16="http://schemas.microsoft.com/office/drawing/2014/chart" uri="{C3380CC4-5D6E-409C-BE32-E72D297353CC}">
              <c16:uniqueId val="{00000006-2800-4D3B-A173-467E32C29FDD}"/>
            </c:ext>
          </c:extLst>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#,##0.0</c:formatCode>
                <c:ptCount val="3"/>
              </c:numCache>
            </c:numRef>
          </c:val>
          <c:extLst>
            <c:ext xmlns:c16="http://schemas.microsoft.com/office/drawing/2014/chart" uri="{C3380CC4-5D6E-409C-BE32-E72D297353CC}">
              <c16:uniqueId val="{00000007-2800-4D3B-A173-467E32C29FDD}"/>
            </c:ext>
          </c:extLst>
        </c:ser>
        <c:dLbls>
          <c:showLegendKey val="0"/>
          <c:showVal val="0"/>
          <c:showCatName val="0"/>
          <c:showSerName val="0"/>
          <c:showPercent val="0"/>
          <c:showBubbleSize val="0"/>
        </c:dLbls>
        <c:gapWidth val="150"/>
        <c:overlap val="100"/>
        <c:axId val="273173888"/>
        <c:axId val="273187968"/>
      </c:barChart>
      <c:catAx>
        <c:axId val="273173888"/>
        <c:scaling>
          <c:orientation val="minMax"/>
        </c:scaling>
        <c:delete val="0"/>
        <c:axPos val="b"/>
        <c:numFmt formatCode="General" sourceLinked="1"/>
        <c:majorTickMark val="none"/>
        <c:minorTickMark val="none"/>
        <c:tickLblPos val="nextTo"/>
        <c:txPr>
          <a:bodyPr/>
          <a:lstStyle/>
          <a:p>
            <a:pPr>
              <a:defRPr sz="900"/>
            </a:pPr>
            <a:endParaRPr lang="cs-CZ"/>
          </a:p>
        </c:txPr>
        <c:crossAx val="273187968"/>
        <c:crosses val="autoZero"/>
        <c:auto val="1"/>
        <c:lblAlgn val="ctr"/>
        <c:lblOffset val="100"/>
        <c:noMultiLvlLbl val="0"/>
      </c:catAx>
      <c:valAx>
        <c:axId val="27318796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173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extLst>
            <c:ext xmlns:c16="http://schemas.microsoft.com/office/drawing/2014/chart" uri="{C3380CC4-5D6E-409C-BE32-E72D297353CC}">
              <c16:uniqueId val="{00000000-5C21-4B22-BD3E-2E05E53F6178}"/>
            </c:ext>
          </c:extLst>
        </c:ser>
        <c:dLbls>
          <c:showLegendKey val="0"/>
          <c:showVal val="0"/>
          <c:showCatName val="0"/>
          <c:showSerName val="0"/>
          <c:showPercent val="0"/>
          <c:showBubbleSize val="0"/>
        </c:dLbls>
        <c:gapWidth val="150"/>
        <c:axId val="273213312"/>
        <c:axId val="273214848"/>
      </c:barChart>
      <c:catAx>
        <c:axId val="273213312"/>
        <c:scaling>
          <c:orientation val="minMax"/>
        </c:scaling>
        <c:delete val="0"/>
        <c:axPos val="l"/>
        <c:numFmt formatCode="General" sourceLinked="1"/>
        <c:majorTickMark val="none"/>
        <c:minorTickMark val="none"/>
        <c:tickLblPos val="nextTo"/>
        <c:txPr>
          <a:bodyPr/>
          <a:lstStyle/>
          <a:p>
            <a:pPr>
              <a:defRPr sz="900"/>
            </a:pPr>
            <a:endParaRPr lang="cs-CZ"/>
          </a:p>
        </c:txPr>
        <c:crossAx val="273214848"/>
        <c:crosses val="autoZero"/>
        <c:auto val="1"/>
        <c:lblAlgn val="ctr"/>
        <c:lblOffset val="100"/>
        <c:noMultiLvlLbl val="0"/>
      </c:catAx>
      <c:valAx>
        <c:axId val="273214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213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121-47DF-A066-939F8AF5BEA4}"/>
              </c:ext>
            </c:extLst>
          </c:dPt>
          <c:cat>
            <c:numRef>
              <c:f>'14.6'!$J$19:$J$26</c:f>
              <c:numCache>
                <c:formatCode>General</c:formatCode>
                <c:ptCount val="8"/>
              </c:numCache>
            </c:numRef>
          </c:cat>
          <c:val>
            <c:numRef>
              <c:f>'14.6'!$K$19:$K$26</c:f>
              <c:numCache>
                <c:formatCode>General</c:formatCode>
                <c:ptCount val="8"/>
              </c:numCache>
            </c:numRef>
          </c:val>
          <c:extLst>
            <c:ext xmlns:c16="http://schemas.microsoft.com/office/drawing/2014/chart" uri="{C3380CC4-5D6E-409C-BE32-E72D297353CC}">
              <c16:uniqueId val="{00000002-1121-47DF-A066-939F8AF5BEA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extLst>
            <c:ext xmlns:c16="http://schemas.microsoft.com/office/drawing/2014/chart" uri="{C3380CC4-5D6E-409C-BE32-E72D297353CC}">
              <c16:uniqueId val="{00000000-9049-4F71-88B4-02D8FD815F57}"/>
            </c:ext>
          </c:extLst>
        </c:ser>
        <c:dLbls>
          <c:showLegendKey val="0"/>
          <c:showVal val="0"/>
          <c:showCatName val="0"/>
          <c:showSerName val="0"/>
          <c:showPercent val="0"/>
          <c:showBubbleSize val="0"/>
        </c:dLbls>
        <c:gapWidth val="150"/>
        <c:axId val="248643584"/>
        <c:axId val="248645120"/>
      </c:barChart>
      <c:catAx>
        <c:axId val="248643584"/>
        <c:scaling>
          <c:orientation val="maxMin"/>
        </c:scaling>
        <c:delete val="0"/>
        <c:axPos val="l"/>
        <c:numFmt formatCode="0.0" sourceLinked="1"/>
        <c:majorTickMark val="none"/>
        <c:minorTickMark val="none"/>
        <c:tickLblPos val="nextTo"/>
        <c:txPr>
          <a:bodyPr/>
          <a:lstStyle/>
          <a:p>
            <a:pPr>
              <a:defRPr sz="900"/>
            </a:pPr>
            <a:endParaRPr lang="cs-CZ"/>
          </a:p>
        </c:txPr>
        <c:crossAx val="248645120"/>
        <c:crosses val="autoZero"/>
        <c:auto val="1"/>
        <c:lblAlgn val="ctr"/>
        <c:lblOffset val="100"/>
        <c:noMultiLvlLbl val="0"/>
      </c:catAx>
      <c:valAx>
        <c:axId val="2486451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4864358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extLst>
            <c:ext xmlns:c16="http://schemas.microsoft.com/office/drawing/2014/chart" uri="{C3380CC4-5D6E-409C-BE32-E72D297353CC}">
              <c16:uniqueId val="{00000000-A4A7-4652-9AA5-5FA977427D6E}"/>
            </c:ext>
          </c:extLst>
        </c:ser>
        <c:dLbls>
          <c:showLegendKey val="0"/>
          <c:showVal val="0"/>
          <c:showCatName val="0"/>
          <c:showSerName val="0"/>
          <c:showPercent val="0"/>
          <c:showBubbleSize val="0"/>
        </c:dLbls>
        <c:gapWidth val="150"/>
        <c:axId val="248657408"/>
        <c:axId val="248658944"/>
      </c:barChart>
      <c:catAx>
        <c:axId val="248657408"/>
        <c:scaling>
          <c:orientation val="minMax"/>
        </c:scaling>
        <c:delete val="0"/>
        <c:axPos val="l"/>
        <c:numFmt formatCode="General" sourceLinked="1"/>
        <c:majorTickMark val="none"/>
        <c:minorTickMark val="none"/>
        <c:tickLblPos val="nextTo"/>
        <c:txPr>
          <a:bodyPr/>
          <a:lstStyle/>
          <a:p>
            <a:pPr>
              <a:defRPr sz="900"/>
            </a:pPr>
            <a:endParaRPr lang="cs-CZ"/>
          </a:p>
        </c:txPr>
        <c:crossAx val="248658944"/>
        <c:crosses val="autoZero"/>
        <c:auto val="1"/>
        <c:lblAlgn val="ctr"/>
        <c:lblOffset val="100"/>
        <c:noMultiLvlLbl val="0"/>
      </c:catAx>
      <c:valAx>
        <c:axId val="248658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4865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#,##0.0</c:formatCode>
                <c:ptCount val="3"/>
              </c:numCache>
            </c:numRef>
          </c:val>
          <c:extLst>
            <c:ext xmlns:c16="http://schemas.microsoft.com/office/drawing/2014/chart" uri="{C3380CC4-5D6E-409C-BE32-E72D297353CC}">
              <c16:uniqueId val="{00000000-1A14-45F6-84A2-7B3CE5193F8B}"/>
            </c:ext>
          </c:extLst>
        </c:ser>
        <c:ser>
          <c:idx val="1"/>
          <c:order val="1"/>
          <c:tx>
            <c:strRef>
              <c:f>'14.6'!$J$32</c:f>
              <c:strCache>
                <c:ptCount val="1"/>
              </c:strCache>
            </c:strRef>
          </c:tx>
          <c:invertIfNegative val="0"/>
          <c:cat>
            <c:numRef>
              <c:f>'14.6'!$K$30:$M$30</c:f>
              <c:numCache>
                <c:formatCode>General</c:formatCode>
                <c:ptCount val="3"/>
              </c:numCache>
            </c:numRef>
          </c:cat>
          <c:val>
            <c:numRef>
              <c:f>'14.6'!$K$32:$M$32</c:f>
              <c:numCache>
                <c:formatCode>#,##0.0</c:formatCode>
                <c:ptCount val="3"/>
              </c:numCache>
            </c:numRef>
          </c:val>
          <c:extLst>
            <c:ext xmlns:c16="http://schemas.microsoft.com/office/drawing/2014/chart" uri="{C3380CC4-5D6E-409C-BE32-E72D297353CC}">
              <c16:uniqueId val="{00000001-1A14-45F6-84A2-7B3CE5193F8B}"/>
            </c:ext>
          </c:extLst>
        </c:ser>
        <c:ser>
          <c:idx val="2"/>
          <c:order val="2"/>
          <c:tx>
            <c:strRef>
              <c:f>'14.6'!$J$33</c:f>
              <c:strCache>
                <c:ptCount val="1"/>
              </c:strCache>
            </c:strRef>
          </c:tx>
          <c:invertIfNegative val="0"/>
          <c:cat>
            <c:numRef>
              <c:f>'14.6'!$K$30:$M$30</c:f>
              <c:numCache>
                <c:formatCode>General</c:formatCode>
                <c:ptCount val="3"/>
              </c:numCache>
            </c:numRef>
          </c:cat>
          <c:val>
            <c:numRef>
              <c:f>'14.6'!$K$33:$M$33</c:f>
              <c:numCache>
                <c:formatCode>#,##0.0</c:formatCode>
                <c:ptCount val="3"/>
              </c:numCache>
            </c:numRef>
          </c:val>
          <c:extLst>
            <c:ext xmlns:c16="http://schemas.microsoft.com/office/drawing/2014/chart" uri="{C3380CC4-5D6E-409C-BE32-E72D297353CC}">
              <c16:uniqueId val="{00000002-1A14-45F6-84A2-7B3CE5193F8B}"/>
            </c:ext>
          </c:extLst>
        </c:ser>
        <c:ser>
          <c:idx val="3"/>
          <c:order val="3"/>
          <c:tx>
            <c:strRef>
              <c:f>'14.6'!$J$34</c:f>
              <c:strCache>
                <c:ptCount val="1"/>
              </c:strCache>
            </c:strRef>
          </c:tx>
          <c:invertIfNegative val="0"/>
          <c:cat>
            <c:numRef>
              <c:f>'14.6'!$K$30:$M$30</c:f>
              <c:numCache>
                <c:formatCode>General</c:formatCode>
                <c:ptCount val="3"/>
              </c:numCache>
            </c:numRef>
          </c:cat>
          <c:val>
            <c:numRef>
              <c:f>'14.6'!$K$34:$M$34</c:f>
              <c:numCache>
                <c:formatCode>#,##0.0</c:formatCode>
                <c:ptCount val="3"/>
              </c:numCache>
            </c:numRef>
          </c:val>
          <c:extLst>
            <c:ext xmlns:c16="http://schemas.microsoft.com/office/drawing/2014/chart" uri="{C3380CC4-5D6E-409C-BE32-E72D297353CC}">
              <c16:uniqueId val="{00000003-1A14-45F6-84A2-7B3CE5193F8B}"/>
            </c:ext>
          </c:extLst>
        </c:ser>
        <c:ser>
          <c:idx val="4"/>
          <c:order val="4"/>
          <c:tx>
            <c:strRef>
              <c:f>'14.6'!$J$35</c:f>
              <c:strCache>
                <c:ptCount val="1"/>
              </c:strCache>
            </c:strRef>
          </c:tx>
          <c:invertIfNegative val="0"/>
          <c:cat>
            <c:numRef>
              <c:f>'14.6'!$K$30:$M$30</c:f>
              <c:numCache>
                <c:formatCode>General</c:formatCode>
                <c:ptCount val="3"/>
              </c:numCache>
            </c:numRef>
          </c:cat>
          <c:val>
            <c:numRef>
              <c:f>'14.6'!$K$35:$M$35</c:f>
              <c:numCache>
                <c:formatCode>#,##0.0</c:formatCode>
                <c:ptCount val="3"/>
              </c:numCache>
            </c:numRef>
          </c:val>
          <c:extLst>
            <c:ext xmlns:c16="http://schemas.microsoft.com/office/drawing/2014/chart" uri="{C3380CC4-5D6E-409C-BE32-E72D297353CC}">
              <c16:uniqueId val="{00000004-1A14-45F6-84A2-7B3CE5193F8B}"/>
            </c:ext>
          </c:extLst>
        </c:ser>
        <c:ser>
          <c:idx val="5"/>
          <c:order val="5"/>
          <c:tx>
            <c:strRef>
              <c:f>'14.6'!$J$36</c:f>
              <c:strCache>
                <c:ptCount val="1"/>
              </c:strCache>
            </c:strRef>
          </c:tx>
          <c:invertIfNegative val="0"/>
          <c:cat>
            <c:numRef>
              <c:f>'14.6'!$K$30:$M$30</c:f>
              <c:numCache>
                <c:formatCode>General</c:formatCode>
                <c:ptCount val="3"/>
              </c:numCache>
            </c:numRef>
          </c:cat>
          <c:val>
            <c:numRef>
              <c:f>'14.6'!$K$36:$M$36</c:f>
              <c:numCache>
                <c:formatCode>#,##0.0</c:formatCode>
                <c:ptCount val="3"/>
              </c:numCache>
            </c:numRef>
          </c:val>
          <c:extLst>
            <c:ext xmlns:c16="http://schemas.microsoft.com/office/drawing/2014/chart" uri="{C3380CC4-5D6E-409C-BE32-E72D297353CC}">
              <c16:uniqueId val="{00000005-1A14-45F6-84A2-7B3CE5193F8B}"/>
            </c:ext>
          </c:extLst>
        </c:ser>
        <c:ser>
          <c:idx val="6"/>
          <c:order val="6"/>
          <c:tx>
            <c:strRef>
              <c:f>'14.6'!$J$37</c:f>
              <c:strCache>
                <c:ptCount val="1"/>
              </c:strCache>
            </c:strRef>
          </c:tx>
          <c:invertIfNegative val="0"/>
          <c:cat>
            <c:numRef>
              <c:f>'14.6'!$K$30:$M$30</c:f>
              <c:numCache>
                <c:formatCode>General</c:formatCode>
                <c:ptCount val="3"/>
              </c:numCache>
            </c:numRef>
          </c:cat>
          <c:val>
            <c:numRef>
              <c:f>'14.6'!$K$37:$M$37</c:f>
              <c:numCache>
                <c:formatCode>#,##0.0</c:formatCode>
                <c:ptCount val="3"/>
              </c:numCache>
            </c:numRef>
          </c:val>
          <c:extLst>
            <c:ext xmlns:c16="http://schemas.microsoft.com/office/drawing/2014/chart" uri="{C3380CC4-5D6E-409C-BE32-E72D297353CC}">
              <c16:uniqueId val="{00000006-1A14-45F6-84A2-7B3CE5193F8B}"/>
            </c:ext>
          </c:extLst>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#,##0.0</c:formatCode>
                <c:ptCount val="3"/>
              </c:numCache>
            </c:numRef>
          </c:val>
          <c:extLst>
            <c:ext xmlns:c16="http://schemas.microsoft.com/office/drawing/2014/chart" uri="{C3380CC4-5D6E-409C-BE32-E72D297353CC}">
              <c16:uniqueId val="{00000007-1A14-45F6-84A2-7B3CE5193F8B}"/>
            </c:ext>
          </c:extLst>
        </c:ser>
        <c:dLbls>
          <c:showLegendKey val="0"/>
          <c:showVal val="0"/>
          <c:showCatName val="0"/>
          <c:showSerName val="0"/>
          <c:showPercent val="0"/>
          <c:showBubbleSize val="0"/>
        </c:dLbls>
        <c:gapWidth val="150"/>
        <c:overlap val="100"/>
        <c:axId val="273509760"/>
        <c:axId val="273523840"/>
      </c:barChart>
      <c:catAx>
        <c:axId val="273509760"/>
        <c:scaling>
          <c:orientation val="minMax"/>
        </c:scaling>
        <c:delete val="0"/>
        <c:axPos val="b"/>
        <c:numFmt formatCode="General" sourceLinked="1"/>
        <c:majorTickMark val="none"/>
        <c:minorTickMark val="none"/>
        <c:tickLblPos val="nextTo"/>
        <c:txPr>
          <a:bodyPr/>
          <a:lstStyle/>
          <a:p>
            <a:pPr>
              <a:defRPr sz="900"/>
            </a:pPr>
            <a:endParaRPr lang="cs-CZ"/>
          </a:p>
        </c:txPr>
        <c:crossAx val="273523840"/>
        <c:crosses val="autoZero"/>
        <c:auto val="1"/>
        <c:lblAlgn val="ctr"/>
        <c:lblOffset val="100"/>
        <c:noMultiLvlLbl val="0"/>
      </c:catAx>
      <c:valAx>
        <c:axId val="273523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73509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tx2"/>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CBCC-4B95-985B-10F246F75AF3}"/>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CBCC-4B95-985B-10F246F75AF3}"/>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CBCC-4B95-985B-10F246F75AF3}"/>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CBCC-4B95-985B-10F246F75AF3}"/>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CBCC-4B95-985B-10F246F75AF3}"/>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CBCC-4B95-985B-10F246F75AF3}"/>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CBCC-4B95-985B-10F246F75AF3}"/>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CBCC-4B95-985B-10F246F75AF3}"/>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CBCC-4B95-985B-10F246F75AF3}"/>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CBCC-4B95-985B-10F246F75AF3}"/>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CBCC-4B95-985B-10F246F75AF3}"/>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CBCC-4B95-985B-10F246F75AF3}"/>
            </c:ext>
          </c:extLst>
        </c:ser>
        <c:ser>
          <c:idx val="12"/>
          <c:order val="12"/>
          <c:tx>
            <c:strRef>
              <c:f>'4.2'!$O$19</c:f>
              <c:strCache>
                <c:ptCount val="1"/>
              </c:strCache>
            </c:strRef>
          </c:tx>
          <c:spPr>
            <a:pattFill prst="ltUpDiag">
              <a:fgClr>
                <a:schemeClr val="tx2"/>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CBCC-4B95-985B-10F246F75AF3}"/>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CBCC-4B95-985B-10F246F75AF3}"/>
            </c:ext>
          </c:extLst>
        </c:ser>
        <c:dLbls>
          <c:showLegendKey val="0"/>
          <c:showVal val="0"/>
          <c:showCatName val="0"/>
          <c:showSerName val="0"/>
          <c:showPercent val="0"/>
          <c:showBubbleSize val="0"/>
        </c:dLbls>
        <c:gapWidth val="150"/>
        <c:axId val="225759232"/>
        <c:axId val="225760768"/>
      </c:barChart>
      <c:catAx>
        <c:axId val="225759232"/>
        <c:scaling>
          <c:orientation val="minMax"/>
        </c:scaling>
        <c:delete val="1"/>
        <c:axPos val="b"/>
        <c:numFmt formatCode="General" sourceLinked="1"/>
        <c:majorTickMark val="out"/>
        <c:minorTickMark val="none"/>
        <c:tickLblPos val="nextTo"/>
        <c:crossAx val="225760768"/>
        <c:crosses val="autoZero"/>
        <c:auto val="1"/>
        <c:lblAlgn val="ctr"/>
        <c:lblOffset val="100"/>
        <c:noMultiLvlLbl val="0"/>
      </c:catAx>
      <c:valAx>
        <c:axId val="225760768"/>
        <c:scaling>
          <c:orientation val="minMax"/>
        </c:scaling>
        <c:delete val="1"/>
        <c:axPos val="l"/>
        <c:numFmt formatCode="0.0%" sourceLinked="1"/>
        <c:majorTickMark val="out"/>
        <c:minorTickMark val="none"/>
        <c:tickLblPos val="nextTo"/>
        <c:crossAx val="225759232"/>
        <c:crosses val="autoZero"/>
        <c:crossBetween val="between"/>
      </c:valAx>
      <c:spPr>
        <a:noFill/>
      </c:spPr>
    </c:plotArea>
    <c:legend>
      <c:legendPos val="r"/>
      <c:layout>
        <c:manualLayout>
          <c:xMode val="edge"/>
          <c:yMode val="edge"/>
          <c:x val="0"/>
          <c:y val="0"/>
          <c:w val="1"/>
          <c:h val="0.98285714285714287"/>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extLst>
            <c:ext xmlns:c16="http://schemas.microsoft.com/office/drawing/2014/chart" uri="{C3380CC4-5D6E-409C-BE32-E72D297353CC}">
              <c16:uniqueId val="{00000000-F2FC-4B78-9C3C-48E068C9CC4D}"/>
            </c:ext>
          </c:extLst>
        </c:ser>
        <c:dLbls>
          <c:showLegendKey val="0"/>
          <c:showVal val="0"/>
          <c:showCatName val="0"/>
          <c:showSerName val="0"/>
          <c:showPercent val="0"/>
          <c:showBubbleSize val="0"/>
        </c:dLbls>
        <c:gapWidth val="150"/>
        <c:axId val="273545088"/>
        <c:axId val="273546624"/>
      </c:barChart>
      <c:catAx>
        <c:axId val="273545088"/>
        <c:scaling>
          <c:orientation val="minMax"/>
        </c:scaling>
        <c:delete val="0"/>
        <c:axPos val="l"/>
        <c:numFmt formatCode="General" sourceLinked="1"/>
        <c:majorTickMark val="none"/>
        <c:minorTickMark val="none"/>
        <c:tickLblPos val="nextTo"/>
        <c:txPr>
          <a:bodyPr/>
          <a:lstStyle/>
          <a:p>
            <a:pPr>
              <a:defRPr sz="900"/>
            </a:pPr>
            <a:endParaRPr lang="cs-CZ"/>
          </a:p>
        </c:txPr>
        <c:crossAx val="273546624"/>
        <c:crosses val="autoZero"/>
        <c:auto val="1"/>
        <c:lblAlgn val="ctr"/>
        <c:lblOffset val="100"/>
        <c:noMultiLvlLbl val="0"/>
      </c:catAx>
      <c:valAx>
        <c:axId val="273546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545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EA30-4CEE-82F4-84E39EA87D4D}"/>
              </c:ext>
            </c:extLst>
          </c:dPt>
          <c:cat>
            <c:numRef>
              <c:f>'14.7'!$J$19:$J$26</c:f>
              <c:numCache>
                <c:formatCode>General</c:formatCode>
                <c:ptCount val="8"/>
              </c:numCache>
            </c:numRef>
          </c:cat>
          <c:val>
            <c:numRef>
              <c:f>'14.7'!$K$19:$K$26</c:f>
              <c:numCache>
                <c:formatCode>General</c:formatCode>
                <c:ptCount val="8"/>
              </c:numCache>
            </c:numRef>
          </c:val>
          <c:extLst>
            <c:ext xmlns:c16="http://schemas.microsoft.com/office/drawing/2014/chart" uri="{C3380CC4-5D6E-409C-BE32-E72D297353CC}">
              <c16:uniqueId val="{00000002-EA30-4CEE-82F4-84E39EA87D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extLst>
            <c:ext xmlns:c16="http://schemas.microsoft.com/office/drawing/2014/chart" uri="{C3380CC4-5D6E-409C-BE32-E72D297353CC}">
              <c16:uniqueId val="{00000000-EDEF-469E-8882-6677712C58D1}"/>
            </c:ext>
          </c:extLst>
        </c:ser>
        <c:dLbls>
          <c:showLegendKey val="0"/>
          <c:showVal val="0"/>
          <c:showCatName val="0"/>
          <c:showSerName val="0"/>
          <c:showPercent val="0"/>
          <c:showBubbleSize val="0"/>
        </c:dLbls>
        <c:gapWidth val="150"/>
        <c:axId val="273390592"/>
        <c:axId val="273392384"/>
      </c:barChart>
      <c:catAx>
        <c:axId val="273390592"/>
        <c:scaling>
          <c:orientation val="maxMin"/>
        </c:scaling>
        <c:delete val="0"/>
        <c:axPos val="l"/>
        <c:numFmt formatCode="0.0" sourceLinked="1"/>
        <c:majorTickMark val="none"/>
        <c:minorTickMark val="none"/>
        <c:tickLblPos val="nextTo"/>
        <c:txPr>
          <a:bodyPr/>
          <a:lstStyle/>
          <a:p>
            <a:pPr>
              <a:defRPr sz="900"/>
            </a:pPr>
            <a:endParaRPr lang="cs-CZ"/>
          </a:p>
        </c:txPr>
        <c:crossAx val="273392384"/>
        <c:crosses val="autoZero"/>
        <c:auto val="1"/>
        <c:lblAlgn val="ctr"/>
        <c:lblOffset val="100"/>
        <c:noMultiLvlLbl val="0"/>
      </c:catAx>
      <c:valAx>
        <c:axId val="2733923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390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extLst>
            <c:ext xmlns:c16="http://schemas.microsoft.com/office/drawing/2014/chart" uri="{C3380CC4-5D6E-409C-BE32-E72D297353CC}">
              <c16:uniqueId val="{00000000-742B-43B9-B62D-C3F42BE7D44B}"/>
            </c:ext>
          </c:extLst>
        </c:ser>
        <c:dLbls>
          <c:showLegendKey val="0"/>
          <c:showVal val="0"/>
          <c:showCatName val="0"/>
          <c:showSerName val="0"/>
          <c:showPercent val="0"/>
          <c:showBubbleSize val="0"/>
        </c:dLbls>
        <c:gapWidth val="150"/>
        <c:axId val="273421056"/>
        <c:axId val="273422592"/>
      </c:barChart>
      <c:catAx>
        <c:axId val="273421056"/>
        <c:scaling>
          <c:orientation val="minMax"/>
        </c:scaling>
        <c:delete val="0"/>
        <c:axPos val="l"/>
        <c:numFmt formatCode="General" sourceLinked="1"/>
        <c:majorTickMark val="none"/>
        <c:minorTickMark val="none"/>
        <c:tickLblPos val="nextTo"/>
        <c:txPr>
          <a:bodyPr/>
          <a:lstStyle/>
          <a:p>
            <a:pPr>
              <a:defRPr sz="900"/>
            </a:pPr>
            <a:endParaRPr lang="cs-CZ"/>
          </a:p>
        </c:txPr>
        <c:crossAx val="273422592"/>
        <c:crosses val="autoZero"/>
        <c:auto val="1"/>
        <c:lblAlgn val="ctr"/>
        <c:lblOffset val="100"/>
        <c:noMultiLvlLbl val="0"/>
      </c:catAx>
      <c:valAx>
        <c:axId val="273422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421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#,##0.0</c:formatCode>
                <c:ptCount val="3"/>
              </c:numCache>
            </c:numRef>
          </c:val>
          <c:extLst>
            <c:ext xmlns:c16="http://schemas.microsoft.com/office/drawing/2014/chart" uri="{C3380CC4-5D6E-409C-BE32-E72D297353CC}">
              <c16:uniqueId val="{00000000-485F-4B2D-94E1-A077602F6E15}"/>
            </c:ext>
          </c:extLst>
        </c:ser>
        <c:ser>
          <c:idx val="1"/>
          <c:order val="1"/>
          <c:tx>
            <c:strRef>
              <c:f>'14.7'!$J$32</c:f>
              <c:strCache>
                <c:ptCount val="1"/>
              </c:strCache>
            </c:strRef>
          </c:tx>
          <c:invertIfNegative val="0"/>
          <c:cat>
            <c:numRef>
              <c:f>'14.7'!$K$30:$M$30</c:f>
              <c:numCache>
                <c:formatCode>General</c:formatCode>
                <c:ptCount val="3"/>
              </c:numCache>
            </c:numRef>
          </c:cat>
          <c:val>
            <c:numRef>
              <c:f>'14.7'!$K$32:$M$32</c:f>
              <c:numCache>
                <c:formatCode>#,##0.0</c:formatCode>
                <c:ptCount val="3"/>
              </c:numCache>
            </c:numRef>
          </c:val>
          <c:extLst>
            <c:ext xmlns:c16="http://schemas.microsoft.com/office/drawing/2014/chart" uri="{C3380CC4-5D6E-409C-BE32-E72D297353CC}">
              <c16:uniqueId val="{00000001-485F-4B2D-94E1-A077602F6E15}"/>
            </c:ext>
          </c:extLst>
        </c:ser>
        <c:ser>
          <c:idx val="2"/>
          <c:order val="2"/>
          <c:tx>
            <c:strRef>
              <c:f>'14.7'!$J$33</c:f>
              <c:strCache>
                <c:ptCount val="1"/>
              </c:strCache>
            </c:strRef>
          </c:tx>
          <c:invertIfNegative val="0"/>
          <c:cat>
            <c:numRef>
              <c:f>'14.7'!$K$30:$M$30</c:f>
              <c:numCache>
                <c:formatCode>General</c:formatCode>
                <c:ptCount val="3"/>
              </c:numCache>
            </c:numRef>
          </c:cat>
          <c:val>
            <c:numRef>
              <c:f>'14.7'!$K$33:$M$33</c:f>
              <c:numCache>
                <c:formatCode>#,##0.0</c:formatCode>
                <c:ptCount val="3"/>
              </c:numCache>
            </c:numRef>
          </c:val>
          <c:extLst>
            <c:ext xmlns:c16="http://schemas.microsoft.com/office/drawing/2014/chart" uri="{C3380CC4-5D6E-409C-BE32-E72D297353CC}">
              <c16:uniqueId val="{00000002-485F-4B2D-94E1-A077602F6E15}"/>
            </c:ext>
          </c:extLst>
        </c:ser>
        <c:ser>
          <c:idx val="3"/>
          <c:order val="3"/>
          <c:tx>
            <c:strRef>
              <c:f>'14.7'!$J$34</c:f>
              <c:strCache>
                <c:ptCount val="1"/>
              </c:strCache>
            </c:strRef>
          </c:tx>
          <c:invertIfNegative val="0"/>
          <c:cat>
            <c:numRef>
              <c:f>'14.7'!$K$30:$M$30</c:f>
              <c:numCache>
                <c:formatCode>General</c:formatCode>
                <c:ptCount val="3"/>
              </c:numCache>
            </c:numRef>
          </c:cat>
          <c:val>
            <c:numRef>
              <c:f>'14.7'!$K$34:$M$34</c:f>
              <c:numCache>
                <c:formatCode>#,##0.0</c:formatCode>
                <c:ptCount val="3"/>
              </c:numCache>
            </c:numRef>
          </c:val>
          <c:extLst>
            <c:ext xmlns:c16="http://schemas.microsoft.com/office/drawing/2014/chart" uri="{C3380CC4-5D6E-409C-BE32-E72D297353CC}">
              <c16:uniqueId val="{00000003-485F-4B2D-94E1-A077602F6E15}"/>
            </c:ext>
          </c:extLst>
        </c:ser>
        <c:ser>
          <c:idx val="4"/>
          <c:order val="4"/>
          <c:tx>
            <c:strRef>
              <c:f>'14.7'!$J$35</c:f>
              <c:strCache>
                <c:ptCount val="1"/>
              </c:strCache>
            </c:strRef>
          </c:tx>
          <c:invertIfNegative val="0"/>
          <c:cat>
            <c:numRef>
              <c:f>'14.7'!$K$30:$M$30</c:f>
              <c:numCache>
                <c:formatCode>General</c:formatCode>
                <c:ptCount val="3"/>
              </c:numCache>
            </c:numRef>
          </c:cat>
          <c:val>
            <c:numRef>
              <c:f>'14.7'!$K$35:$M$35</c:f>
              <c:numCache>
                <c:formatCode>#,##0.0</c:formatCode>
                <c:ptCount val="3"/>
              </c:numCache>
            </c:numRef>
          </c:val>
          <c:extLst>
            <c:ext xmlns:c16="http://schemas.microsoft.com/office/drawing/2014/chart" uri="{C3380CC4-5D6E-409C-BE32-E72D297353CC}">
              <c16:uniqueId val="{00000004-485F-4B2D-94E1-A077602F6E15}"/>
            </c:ext>
          </c:extLst>
        </c:ser>
        <c:ser>
          <c:idx val="5"/>
          <c:order val="5"/>
          <c:tx>
            <c:strRef>
              <c:f>'14.7'!$J$36</c:f>
              <c:strCache>
                <c:ptCount val="1"/>
              </c:strCache>
            </c:strRef>
          </c:tx>
          <c:invertIfNegative val="0"/>
          <c:cat>
            <c:numRef>
              <c:f>'14.7'!$K$30:$M$30</c:f>
              <c:numCache>
                <c:formatCode>General</c:formatCode>
                <c:ptCount val="3"/>
              </c:numCache>
            </c:numRef>
          </c:cat>
          <c:val>
            <c:numRef>
              <c:f>'14.7'!$K$36:$M$36</c:f>
              <c:numCache>
                <c:formatCode>#,##0.0</c:formatCode>
                <c:ptCount val="3"/>
              </c:numCache>
            </c:numRef>
          </c:val>
          <c:extLst>
            <c:ext xmlns:c16="http://schemas.microsoft.com/office/drawing/2014/chart" uri="{C3380CC4-5D6E-409C-BE32-E72D297353CC}">
              <c16:uniqueId val="{00000005-485F-4B2D-94E1-A077602F6E15}"/>
            </c:ext>
          </c:extLst>
        </c:ser>
        <c:ser>
          <c:idx val="6"/>
          <c:order val="6"/>
          <c:tx>
            <c:strRef>
              <c:f>'14.7'!$J$37</c:f>
              <c:strCache>
                <c:ptCount val="1"/>
              </c:strCache>
            </c:strRef>
          </c:tx>
          <c:invertIfNegative val="0"/>
          <c:cat>
            <c:numRef>
              <c:f>'14.7'!$K$30:$M$30</c:f>
              <c:numCache>
                <c:formatCode>General</c:formatCode>
                <c:ptCount val="3"/>
              </c:numCache>
            </c:numRef>
          </c:cat>
          <c:val>
            <c:numRef>
              <c:f>'14.7'!$K$37:$M$37</c:f>
              <c:numCache>
                <c:formatCode>#,##0.0</c:formatCode>
                <c:ptCount val="3"/>
              </c:numCache>
            </c:numRef>
          </c:val>
          <c:extLst>
            <c:ext xmlns:c16="http://schemas.microsoft.com/office/drawing/2014/chart" uri="{C3380CC4-5D6E-409C-BE32-E72D297353CC}">
              <c16:uniqueId val="{00000006-485F-4B2D-94E1-A077602F6E15}"/>
            </c:ext>
          </c:extLst>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#,##0.0</c:formatCode>
                <c:ptCount val="3"/>
              </c:numCache>
            </c:numRef>
          </c:val>
          <c:extLst>
            <c:ext xmlns:c16="http://schemas.microsoft.com/office/drawing/2014/chart" uri="{C3380CC4-5D6E-409C-BE32-E72D297353CC}">
              <c16:uniqueId val="{00000007-485F-4B2D-94E1-A077602F6E15}"/>
            </c:ext>
          </c:extLst>
        </c:ser>
        <c:dLbls>
          <c:showLegendKey val="0"/>
          <c:showVal val="0"/>
          <c:showCatName val="0"/>
          <c:showSerName val="0"/>
          <c:showPercent val="0"/>
          <c:showBubbleSize val="0"/>
        </c:dLbls>
        <c:gapWidth val="150"/>
        <c:overlap val="100"/>
        <c:axId val="199301760"/>
        <c:axId val="199307648"/>
      </c:barChart>
      <c:catAx>
        <c:axId val="199301760"/>
        <c:scaling>
          <c:orientation val="minMax"/>
        </c:scaling>
        <c:delete val="0"/>
        <c:axPos val="b"/>
        <c:numFmt formatCode="General" sourceLinked="1"/>
        <c:majorTickMark val="none"/>
        <c:minorTickMark val="none"/>
        <c:tickLblPos val="nextTo"/>
        <c:txPr>
          <a:bodyPr/>
          <a:lstStyle/>
          <a:p>
            <a:pPr>
              <a:defRPr sz="900"/>
            </a:pPr>
            <a:endParaRPr lang="cs-CZ"/>
          </a:p>
        </c:txPr>
        <c:crossAx val="199307648"/>
        <c:crosses val="autoZero"/>
        <c:auto val="1"/>
        <c:lblAlgn val="ctr"/>
        <c:lblOffset val="100"/>
        <c:noMultiLvlLbl val="0"/>
      </c:catAx>
      <c:valAx>
        <c:axId val="199307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301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extLst>
            <c:ext xmlns:c16="http://schemas.microsoft.com/office/drawing/2014/chart" uri="{C3380CC4-5D6E-409C-BE32-E72D297353CC}">
              <c16:uniqueId val="{00000000-4C4F-4C99-971D-152B3649C556}"/>
            </c:ext>
          </c:extLst>
        </c:ser>
        <c:dLbls>
          <c:showLegendKey val="0"/>
          <c:showVal val="0"/>
          <c:showCatName val="0"/>
          <c:showSerName val="0"/>
          <c:showPercent val="0"/>
          <c:showBubbleSize val="0"/>
        </c:dLbls>
        <c:gapWidth val="150"/>
        <c:axId val="199337088"/>
        <c:axId val="199338624"/>
      </c:barChart>
      <c:catAx>
        <c:axId val="199337088"/>
        <c:scaling>
          <c:orientation val="minMax"/>
        </c:scaling>
        <c:delete val="0"/>
        <c:axPos val="l"/>
        <c:numFmt formatCode="General" sourceLinked="1"/>
        <c:majorTickMark val="none"/>
        <c:minorTickMark val="none"/>
        <c:tickLblPos val="nextTo"/>
        <c:txPr>
          <a:bodyPr/>
          <a:lstStyle/>
          <a:p>
            <a:pPr>
              <a:defRPr sz="900"/>
            </a:pPr>
            <a:endParaRPr lang="cs-CZ"/>
          </a:p>
        </c:txPr>
        <c:crossAx val="199338624"/>
        <c:crosses val="autoZero"/>
        <c:auto val="1"/>
        <c:lblAlgn val="ctr"/>
        <c:lblOffset val="100"/>
        <c:noMultiLvlLbl val="0"/>
      </c:catAx>
      <c:valAx>
        <c:axId val="199338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99337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FEC-4315-80D4-4B7A801E662B}"/>
              </c:ext>
            </c:extLst>
          </c:dPt>
          <c:cat>
            <c:numRef>
              <c:f>'14.8'!$J$19:$J$26</c:f>
              <c:numCache>
                <c:formatCode>General</c:formatCode>
                <c:ptCount val="8"/>
              </c:numCache>
            </c:numRef>
          </c:cat>
          <c:val>
            <c:numRef>
              <c:f>'14.8'!$K$19:$K$26</c:f>
              <c:numCache>
                <c:formatCode>General</c:formatCode>
                <c:ptCount val="8"/>
              </c:numCache>
            </c:numRef>
          </c:val>
          <c:extLst>
            <c:ext xmlns:c16="http://schemas.microsoft.com/office/drawing/2014/chart" uri="{C3380CC4-5D6E-409C-BE32-E72D297353CC}">
              <c16:uniqueId val="{00000002-1FEC-4315-80D4-4B7A801E662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extLst>
            <c:ext xmlns:c16="http://schemas.microsoft.com/office/drawing/2014/chart" uri="{C3380CC4-5D6E-409C-BE32-E72D297353CC}">
              <c16:uniqueId val="{00000000-4731-47CA-88D3-4FD328BA874F}"/>
            </c:ext>
          </c:extLst>
        </c:ser>
        <c:dLbls>
          <c:showLegendKey val="0"/>
          <c:showVal val="0"/>
          <c:showCatName val="0"/>
          <c:showSerName val="0"/>
          <c:showPercent val="0"/>
          <c:showBubbleSize val="0"/>
        </c:dLbls>
        <c:gapWidth val="150"/>
        <c:axId val="273251328"/>
        <c:axId val="239141632"/>
      </c:barChart>
      <c:catAx>
        <c:axId val="273251328"/>
        <c:scaling>
          <c:orientation val="maxMin"/>
        </c:scaling>
        <c:delete val="0"/>
        <c:axPos val="l"/>
        <c:numFmt formatCode="0.0" sourceLinked="1"/>
        <c:majorTickMark val="none"/>
        <c:minorTickMark val="none"/>
        <c:tickLblPos val="nextTo"/>
        <c:txPr>
          <a:bodyPr/>
          <a:lstStyle/>
          <a:p>
            <a:pPr>
              <a:defRPr sz="900"/>
            </a:pPr>
            <a:endParaRPr lang="cs-CZ"/>
          </a:p>
        </c:txPr>
        <c:crossAx val="239141632"/>
        <c:crosses val="autoZero"/>
        <c:auto val="1"/>
        <c:lblAlgn val="ctr"/>
        <c:lblOffset val="100"/>
        <c:noMultiLvlLbl val="0"/>
      </c:catAx>
      <c:valAx>
        <c:axId val="239141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2513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extLst>
            <c:ext xmlns:c16="http://schemas.microsoft.com/office/drawing/2014/chart" uri="{C3380CC4-5D6E-409C-BE32-E72D297353CC}">
              <c16:uniqueId val="{00000000-C04A-4152-B6DE-430C151AFD37}"/>
            </c:ext>
          </c:extLst>
        </c:ser>
        <c:dLbls>
          <c:showLegendKey val="0"/>
          <c:showVal val="0"/>
          <c:showCatName val="0"/>
          <c:showSerName val="0"/>
          <c:showPercent val="0"/>
          <c:showBubbleSize val="0"/>
        </c:dLbls>
        <c:gapWidth val="150"/>
        <c:axId val="239162112"/>
        <c:axId val="239163648"/>
      </c:barChart>
      <c:catAx>
        <c:axId val="239162112"/>
        <c:scaling>
          <c:orientation val="minMax"/>
        </c:scaling>
        <c:delete val="0"/>
        <c:axPos val="l"/>
        <c:numFmt formatCode="General" sourceLinked="1"/>
        <c:majorTickMark val="none"/>
        <c:minorTickMark val="none"/>
        <c:tickLblPos val="nextTo"/>
        <c:txPr>
          <a:bodyPr/>
          <a:lstStyle/>
          <a:p>
            <a:pPr>
              <a:defRPr sz="900"/>
            </a:pPr>
            <a:endParaRPr lang="cs-CZ"/>
          </a:p>
        </c:txPr>
        <c:crossAx val="239163648"/>
        <c:crosses val="autoZero"/>
        <c:auto val="1"/>
        <c:lblAlgn val="ctr"/>
        <c:lblOffset val="100"/>
        <c:noMultiLvlLbl val="0"/>
      </c:catAx>
      <c:valAx>
        <c:axId val="2391636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162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#,##0.0</c:formatCode>
                <c:ptCount val="3"/>
              </c:numCache>
            </c:numRef>
          </c:val>
          <c:extLst>
            <c:ext xmlns:c16="http://schemas.microsoft.com/office/drawing/2014/chart" uri="{C3380CC4-5D6E-409C-BE32-E72D297353CC}">
              <c16:uniqueId val="{00000000-1568-4295-8493-CE17D15AB661}"/>
            </c:ext>
          </c:extLst>
        </c:ser>
        <c:ser>
          <c:idx val="1"/>
          <c:order val="1"/>
          <c:tx>
            <c:strRef>
              <c:f>'14.8'!$J$32</c:f>
              <c:strCache>
                <c:ptCount val="1"/>
              </c:strCache>
            </c:strRef>
          </c:tx>
          <c:invertIfNegative val="0"/>
          <c:cat>
            <c:numRef>
              <c:f>'14.8'!$K$30:$M$30</c:f>
              <c:numCache>
                <c:formatCode>General</c:formatCode>
                <c:ptCount val="3"/>
              </c:numCache>
            </c:numRef>
          </c:cat>
          <c:val>
            <c:numRef>
              <c:f>'14.8'!$K$32:$M$32</c:f>
              <c:numCache>
                <c:formatCode>#,##0.0</c:formatCode>
                <c:ptCount val="3"/>
              </c:numCache>
            </c:numRef>
          </c:val>
          <c:extLst>
            <c:ext xmlns:c16="http://schemas.microsoft.com/office/drawing/2014/chart" uri="{C3380CC4-5D6E-409C-BE32-E72D297353CC}">
              <c16:uniqueId val="{00000001-1568-4295-8493-CE17D15AB661}"/>
            </c:ext>
          </c:extLst>
        </c:ser>
        <c:ser>
          <c:idx val="2"/>
          <c:order val="2"/>
          <c:tx>
            <c:strRef>
              <c:f>'14.8'!$J$33</c:f>
              <c:strCache>
                <c:ptCount val="1"/>
              </c:strCache>
            </c:strRef>
          </c:tx>
          <c:invertIfNegative val="0"/>
          <c:cat>
            <c:numRef>
              <c:f>'14.8'!$K$30:$M$30</c:f>
              <c:numCache>
                <c:formatCode>General</c:formatCode>
                <c:ptCount val="3"/>
              </c:numCache>
            </c:numRef>
          </c:cat>
          <c:val>
            <c:numRef>
              <c:f>'14.8'!$K$33:$M$33</c:f>
              <c:numCache>
                <c:formatCode>#,##0.0</c:formatCode>
                <c:ptCount val="3"/>
              </c:numCache>
            </c:numRef>
          </c:val>
          <c:extLst>
            <c:ext xmlns:c16="http://schemas.microsoft.com/office/drawing/2014/chart" uri="{C3380CC4-5D6E-409C-BE32-E72D297353CC}">
              <c16:uniqueId val="{00000002-1568-4295-8493-CE17D15AB661}"/>
            </c:ext>
          </c:extLst>
        </c:ser>
        <c:ser>
          <c:idx val="3"/>
          <c:order val="3"/>
          <c:tx>
            <c:strRef>
              <c:f>'14.8'!$J$34</c:f>
              <c:strCache>
                <c:ptCount val="1"/>
              </c:strCache>
            </c:strRef>
          </c:tx>
          <c:invertIfNegative val="0"/>
          <c:cat>
            <c:numRef>
              <c:f>'14.8'!$K$30:$M$30</c:f>
              <c:numCache>
                <c:formatCode>General</c:formatCode>
                <c:ptCount val="3"/>
              </c:numCache>
            </c:numRef>
          </c:cat>
          <c:val>
            <c:numRef>
              <c:f>'14.8'!$K$34:$M$34</c:f>
              <c:numCache>
                <c:formatCode>#,##0.0</c:formatCode>
                <c:ptCount val="3"/>
              </c:numCache>
            </c:numRef>
          </c:val>
          <c:extLst>
            <c:ext xmlns:c16="http://schemas.microsoft.com/office/drawing/2014/chart" uri="{C3380CC4-5D6E-409C-BE32-E72D297353CC}">
              <c16:uniqueId val="{00000003-1568-4295-8493-CE17D15AB661}"/>
            </c:ext>
          </c:extLst>
        </c:ser>
        <c:ser>
          <c:idx val="4"/>
          <c:order val="4"/>
          <c:tx>
            <c:strRef>
              <c:f>'14.8'!$J$35</c:f>
              <c:strCache>
                <c:ptCount val="1"/>
              </c:strCache>
            </c:strRef>
          </c:tx>
          <c:invertIfNegative val="0"/>
          <c:cat>
            <c:numRef>
              <c:f>'14.8'!$K$30:$M$30</c:f>
              <c:numCache>
                <c:formatCode>General</c:formatCode>
                <c:ptCount val="3"/>
              </c:numCache>
            </c:numRef>
          </c:cat>
          <c:val>
            <c:numRef>
              <c:f>'14.8'!$K$35:$M$35</c:f>
              <c:numCache>
                <c:formatCode>#,##0.0</c:formatCode>
                <c:ptCount val="3"/>
              </c:numCache>
            </c:numRef>
          </c:val>
          <c:extLst>
            <c:ext xmlns:c16="http://schemas.microsoft.com/office/drawing/2014/chart" uri="{C3380CC4-5D6E-409C-BE32-E72D297353CC}">
              <c16:uniqueId val="{00000004-1568-4295-8493-CE17D15AB661}"/>
            </c:ext>
          </c:extLst>
        </c:ser>
        <c:ser>
          <c:idx val="5"/>
          <c:order val="5"/>
          <c:tx>
            <c:strRef>
              <c:f>'14.8'!$J$36</c:f>
              <c:strCache>
                <c:ptCount val="1"/>
              </c:strCache>
            </c:strRef>
          </c:tx>
          <c:invertIfNegative val="0"/>
          <c:cat>
            <c:numRef>
              <c:f>'14.8'!$K$30:$M$30</c:f>
              <c:numCache>
                <c:formatCode>General</c:formatCode>
                <c:ptCount val="3"/>
              </c:numCache>
            </c:numRef>
          </c:cat>
          <c:val>
            <c:numRef>
              <c:f>'14.8'!$K$36:$M$36</c:f>
              <c:numCache>
                <c:formatCode>#,##0.0</c:formatCode>
                <c:ptCount val="3"/>
              </c:numCache>
            </c:numRef>
          </c:val>
          <c:extLst>
            <c:ext xmlns:c16="http://schemas.microsoft.com/office/drawing/2014/chart" uri="{C3380CC4-5D6E-409C-BE32-E72D297353CC}">
              <c16:uniqueId val="{00000005-1568-4295-8493-CE17D15AB661}"/>
            </c:ext>
          </c:extLst>
        </c:ser>
        <c:ser>
          <c:idx val="6"/>
          <c:order val="6"/>
          <c:tx>
            <c:strRef>
              <c:f>'14.8'!$J$37</c:f>
              <c:strCache>
                <c:ptCount val="1"/>
              </c:strCache>
            </c:strRef>
          </c:tx>
          <c:invertIfNegative val="0"/>
          <c:cat>
            <c:numRef>
              <c:f>'14.8'!$K$30:$M$30</c:f>
              <c:numCache>
                <c:formatCode>General</c:formatCode>
                <c:ptCount val="3"/>
              </c:numCache>
            </c:numRef>
          </c:cat>
          <c:val>
            <c:numRef>
              <c:f>'14.8'!$K$37:$M$37</c:f>
              <c:numCache>
                <c:formatCode>#,##0.0</c:formatCode>
                <c:ptCount val="3"/>
              </c:numCache>
            </c:numRef>
          </c:val>
          <c:extLst>
            <c:ext xmlns:c16="http://schemas.microsoft.com/office/drawing/2014/chart" uri="{C3380CC4-5D6E-409C-BE32-E72D297353CC}">
              <c16:uniqueId val="{00000006-1568-4295-8493-CE17D15AB661}"/>
            </c:ext>
          </c:extLst>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#,##0.0</c:formatCode>
                <c:ptCount val="3"/>
              </c:numCache>
            </c:numRef>
          </c:val>
          <c:extLst>
            <c:ext xmlns:c16="http://schemas.microsoft.com/office/drawing/2014/chart" uri="{C3380CC4-5D6E-409C-BE32-E72D297353CC}">
              <c16:uniqueId val="{00000007-1568-4295-8493-CE17D15AB661}"/>
            </c:ext>
          </c:extLst>
        </c:ser>
        <c:dLbls>
          <c:showLegendKey val="0"/>
          <c:showVal val="0"/>
          <c:showCatName val="0"/>
          <c:showSerName val="0"/>
          <c:showPercent val="0"/>
          <c:showBubbleSize val="0"/>
        </c:dLbls>
        <c:gapWidth val="150"/>
        <c:overlap val="100"/>
        <c:axId val="239291008"/>
        <c:axId val="239313280"/>
      </c:barChart>
      <c:catAx>
        <c:axId val="239291008"/>
        <c:scaling>
          <c:orientation val="minMax"/>
        </c:scaling>
        <c:delete val="0"/>
        <c:axPos val="b"/>
        <c:numFmt formatCode="General" sourceLinked="1"/>
        <c:majorTickMark val="none"/>
        <c:minorTickMark val="none"/>
        <c:tickLblPos val="nextTo"/>
        <c:txPr>
          <a:bodyPr/>
          <a:lstStyle/>
          <a:p>
            <a:pPr>
              <a:defRPr sz="900"/>
            </a:pPr>
            <a:endParaRPr lang="cs-CZ"/>
          </a:p>
        </c:txPr>
        <c:crossAx val="239313280"/>
        <c:crosses val="autoZero"/>
        <c:auto val="1"/>
        <c:lblAlgn val="ctr"/>
        <c:lblOffset val="100"/>
        <c:noMultiLvlLbl val="0"/>
      </c:catAx>
      <c:valAx>
        <c:axId val="2393132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2910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v krajích ČR (TJ)</a:t>
            </a:r>
          </a:p>
        </c:rich>
      </c:tx>
      <c:layout>
        <c:manualLayout>
          <c:xMode val="edge"/>
          <c:yMode val="edge"/>
          <c:x val="1.4614830998366302E-3"/>
          <c:y val="0"/>
        </c:manualLayout>
      </c:layout>
      <c:overlay val="0"/>
    </c:title>
    <c:autoTitleDeleted val="0"/>
    <c:plotArea>
      <c:layout>
        <c:manualLayout>
          <c:layoutTarget val="inner"/>
          <c:xMode val="edge"/>
          <c:yMode val="edge"/>
          <c:x val="7.9914833822405579E-2"/>
          <c:y val="0.11408768804251168"/>
          <c:w val="0.88530669494128988"/>
          <c:h val="0.80001938503290837"/>
        </c:manualLayout>
      </c:layout>
      <c:barChart>
        <c:barDir val="col"/>
        <c:grouping val="stacked"/>
        <c:varyColors val="0"/>
        <c:ser>
          <c:idx val="0"/>
          <c:order val="0"/>
          <c:tx>
            <c:strRef>
              <c:f>'4.2'!$A$7</c:f>
              <c:strCache>
                <c:ptCount val="1"/>
                <c:pt idx="0">
                  <c:v>Hlavní město Praha</c:v>
                </c:pt>
              </c:strCache>
            </c:strRef>
          </c:tx>
          <c:invertIfNegative val="0"/>
          <c:val>
            <c:numRef>
              <c:f>'4.2'!$B$7:$M$7</c:f>
              <c:numCache>
                <c:formatCode>#,##0.0</c:formatCode>
                <c:ptCount val="12"/>
                <c:pt idx="0">
                  <c:v>709.83696699999985</c:v>
                </c:pt>
                <c:pt idx="1">
                  <c:v>489.3691290000001</c:v>
                </c:pt>
                <c:pt idx="2">
                  <c:v>441.84842499999996</c:v>
                </c:pt>
                <c:pt idx="3">
                  <c:v>344.88409499999995</c:v>
                </c:pt>
                <c:pt idx="4">
                  <c:v>252.18253299999998</c:v>
                </c:pt>
                <c:pt idx="5">
                  <c:v>196.37544199999999</c:v>
                </c:pt>
                <c:pt idx="6">
                  <c:v>243.70063200000004</c:v>
                </c:pt>
                <c:pt idx="7">
                  <c:v>201.72032999999996</c:v>
                </c:pt>
                <c:pt idx="8">
                  <c:v>205.13895399999993</c:v>
                </c:pt>
                <c:pt idx="9">
                  <c:v>447.70486500000004</c:v>
                </c:pt>
                <c:pt idx="10">
                  <c:v>570.2993110000001</c:v>
                </c:pt>
                <c:pt idx="11">
                  <c:v>642.20258899999999</c:v>
                </c:pt>
              </c:numCache>
            </c:numRef>
          </c:val>
          <c:extLst>
            <c:ext xmlns:c16="http://schemas.microsoft.com/office/drawing/2014/chart" uri="{C3380CC4-5D6E-409C-BE32-E72D297353CC}">
              <c16:uniqueId val="{00000000-136A-4182-821D-07A924959D79}"/>
            </c:ext>
          </c:extLst>
        </c:ser>
        <c:ser>
          <c:idx val="1"/>
          <c:order val="1"/>
          <c:tx>
            <c:strRef>
              <c:f>'4.2'!$A$8</c:f>
              <c:strCache>
                <c:ptCount val="1"/>
                <c:pt idx="0">
                  <c:v>Jihočeský kraj</c:v>
                </c:pt>
              </c:strCache>
            </c:strRef>
          </c:tx>
          <c:spPr>
            <a:solidFill>
              <a:schemeClr val="accent2"/>
            </a:solidFill>
          </c:spPr>
          <c:invertIfNegative val="0"/>
          <c:val>
            <c:numRef>
              <c:f>'4.2'!$B$8:$M$8</c:f>
              <c:numCache>
                <c:formatCode>#,##0.0</c:formatCode>
                <c:ptCount val="12"/>
                <c:pt idx="0">
                  <c:v>968.58602799999926</c:v>
                </c:pt>
                <c:pt idx="1">
                  <c:v>691.68114800000012</c:v>
                </c:pt>
                <c:pt idx="2">
                  <c:v>644.13819699999976</c:v>
                </c:pt>
                <c:pt idx="3">
                  <c:v>499.10301100000021</c:v>
                </c:pt>
                <c:pt idx="4">
                  <c:v>355.47183700000005</c:v>
                </c:pt>
                <c:pt idx="5">
                  <c:v>262.86066499999998</c:v>
                </c:pt>
                <c:pt idx="6">
                  <c:v>246.66564699999992</c:v>
                </c:pt>
                <c:pt idx="7">
                  <c:v>253.93849300000005</c:v>
                </c:pt>
                <c:pt idx="8">
                  <c:v>333.38459000000012</c:v>
                </c:pt>
                <c:pt idx="9">
                  <c:v>537.02471300000002</c:v>
                </c:pt>
                <c:pt idx="10">
                  <c:v>758.7670840000003</c:v>
                </c:pt>
                <c:pt idx="11">
                  <c:v>869.11883599999965</c:v>
                </c:pt>
              </c:numCache>
            </c:numRef>
          </c:val>
          <c:extLst>
            <c:ext xmlns:c16="http://schemas.microsoft.com/office/drawing/2014/chart" uri="{C3380CC4-5D6E-409C-BE32-E72D297353CC}">
              <c16:uniqueId val="{00000001-136A-4182-821D-07A924959D79}"/>
            </c:ext>
          </c:extLst>
        </c:ser>
        <c:ser>
          <c:idx val="2"/>
          <c:order val="2"/>
          <c:tx>
            <c:strRef>
              <c:f>'4.2'!$A$9</c:f>
              <c:strCache>
                <c:ptCount val="1"/>
                <c:pt idx="0">
                  <c:v>Jihomoravský kraj</c:v>
                </c:pt>
              </c:strCache>
            </c:strRef>
          </c:tx>
          <c:spPr>
            <a:solidFill>
              <a:schemeClr val="accent3"/>
            </a:solidFill>
          </c:spPr>
          <c:invertIfNegative val="0"/>
          <c:val>
            <c:numRef>
              <c:f>'4.2'!$B$9:$M$9</c:f>
              <c:numCache>
                <c:formatCode>#,##0.0</c:formatCode>
                <c:ptCount val="12"/>
                <c:pt idx="0">
                  <c:v>1054.9490259999998</c:v>
                </c:pt>
                <c:pt idx="1">
                  <c:v>701.84169299999996</c:v>
                </c:pt>
                <c:pt idx="2">
                  <c:v>646.04975900000045</c:v>
                </c:pt>
                <c:pt idx="3">
                  <c:v>459.6152839999998</c:v>
                </c:pt>
                <c:pt idx="4">
                  <c:v>335.29356399999966</c:v>
                </c:pt>
                <c:pt idx="5">
                  <c:v>277.48238900000013</c:v>
                </c:pt>
                <c:pt idx="6">
                  <c:v>259.60013000000015</c:v>
                </c:pt>
                <c:pt idx="7">
                  <c:v>256.44718899999992</c:v>
                </c:pt>
                <c:pt idx="8">
                  <c:v>324.20441999999991</c:v>
                </c:pt>
                <c:pt idx="9">
                  <c:v>596.70037499999955</c:v>
                </c:pt>
                <c:pt idx="10">
                  <c:v>880.86294999999961</c:v>
                </c:pt>
                <c:pt idx="11">
                  <c:v>1022.1245539999996</c:v>
                </c:pt>
              </c:numCache>
            </c:numRef>
          </c:val>
          <c:extLst>
            <c:ext xmlns:c16="http://schemas.microsoft.com/office/drawing/2014/chart" uri="{C3380CC4-5D6E-409C-BE32-E72D297353CC}">
              <c16:uniqueId val="{00000002-136A-4182-821D-07A924959D79}"/>
            </c:ext>
          </c:extLst>
        </c:ser>
        <c:ser>
          <c:idx val="3"/>
          <c:order val="3"/>
          <c:tx>
            <c:strRef>
              <c:f>'4.2'!$A$10</c:f>
              <c:strCache>
                <c:ptCount val="1"/>
                <c:pt idx="0">
                  <c:v>Karlovarský kraj</c:v>
                </c:pt>
              </c:strCache>
            </c:strRef>
          </c:tx>
          <c:spPr>
            <a:solidFill>
              <a:schemeClr val="accent4"/>
            </a:solidFill>
          </c:spPr>
          <c:invertIfNegative val="0"/>
          <c:val>
            <c:numRef>
              <c:f>'4.2'!$B$10:$M$10</c:f>
              <c:numCache>
                <c:formatCode>#,##0.0</c:formatCode>
                <c:ptCount val="12"/>
                <c:pt idx="0">
                  <c:v>856.57304399999998</c:v>
                </c:pt>
                <c:pt idx="1">
                  <c:v>714.36007300000017</c:v>
                </c:pt>
                <c:pt idx="2">
                  <c:v>688.43884100000002</c:v>
                </c:pt>
                <c:pt idx="3">
                  <c:v>609.22500699999989</c:v>
                </c:pt>
                <c:pt idx="4">
                  <c:v>464.44853000000001</c:v>
                </c:pt>
                <c:pt idx="5">
                  <c:v>312.19961800000004</c:v>
                </c:pt>
                <c:pt idx="6">
                  <c:v>315.69650099999996</c:v>
                </c:pt>
                <c:pt idx="7">
                  <c:v>171.56165099999998</c:v>
                </c:pt>
                <c:pt idx="8">
                  <c:v>308.77924100000007</c:v>
                </c:pt>
                <c:pt idx="9">
                  <c:v>503.52574500000003</c:v>
                </c:pt>
                <c:pt idx="10">
                  <c:v>664.29413900000009</c:v>
                </c:pt>
                <c:pt idx="11">
                  <c:v>743.9230220000004</c:v>
                </c:pt>
              </c:numCache>
            </c:numRef>
          </c:val>
          <c:extLst>
            <c:ext xmlns:c16="http://schemas.microsoft.com/office/drawing/2014/chart" uri="{C3380CC4-5D6E-409C-BE32-E72D297353CC}">
              <c16:uniqueId val="{00000003-136A-4182-821D-07A924959D79}"/>
            </c:ext>
          </c:extLst>
        </c:ser>
        <c:ser>
          <c:idx val="4"/>
          <c:order val="4"/>
          <c:tx>
            <c:strRef>
              <c:f>'4.2'!$A$11</c:f>
              <c:strCache>
                <c:ptCount val="1"/>
                <c:pt idx="0">
                  <c:v>Kraj Vysočina</c:v>
                </c:pt>
              </c:strCache>
            </c:strRef>
          </c:tx>
          <c:spPr>
            <a:solidFill>
              <a:schemeClr val="accent5"/>
            </a:solidFill>
          </c:spPr>
          <c:invertIfNegative val="0"/>
          <c:val>
            <c:numRef>
              <c:f>'4.2'!$B$11:$M$11</c:f>
              <c:numCache>
                <c:formatCode>#,##0.0</c:formatCode>
                <c:ptCount val="12"/>
                <c:pt idx="0">
                  <c:v>490.56129800000014</c:v>
                </c:pt>
                <c:pt idx="1">
                  <c:v>365.21910999999994</c:v>
                </c:pt>
                <c:pt idx="2">
                  <c:v>353.43575800000008</c:v>
                </c:pt>
                <c:pt idx="3">
                  <c:v>285.72110199999997</c:v>
                </c:pt>
                <c:pt idx="4">
                  <c:v>214.44579300000004</c:v>
                </c:pt>
                <c:pt idx="5">
                  <c:v>172.24143899999999</c:v>
                </c:pt>
                <c:pt idx="6">
                  <c:v>126.72406899999997</c:v>
                </c:pt>
                <c:pt idx="7">
                  <c:v>157.06299399999995</c:v>
                </c:pt>
                <c:pt idx="8">
                  <c:v>206.44005100000004</c:v>
                </c:pt>
                <c:pt idx="9">
                  <c:v>297.81591900000006</c:v>
                </c:pt>
                <c:pt idx="10">
                  <c:v>408.27791400000007</c:v>
                </c:pt>
                <c:pt idx="11">
                  <c:v>453.65003699999994</c:v>
                </c:pt>
              </c:numCache>
            </c:numRef>
          </c:val>
          <c:extLst>
            <c:ext xmlns:c16="http://schemas.microsoft.com/office/drawing/2014/chart" uri="{C3380CC4-5D6E-409C-BE32-E72D297353CC}">
              <c16:uniqueId val="{00000004-136A-4182-821D-07A924959D79}"/>
            </c:ext>
          </c:extLst>
        </c:ser>
        <c:ser>
          <c:idx val="5"/>
          <c:order val="5"/>
          <c:tx>
            <c:strRef>
              <c:f>'4.2'!$A$12</c:f>
              <c:strCache>
                <c:ptCount val="1"/>
                <c:pt idx="0">
                  <c:v>Královéhradecký kraj</c:v>
                </c:pt>
              </c:strCache>
            </c:strRef>
          </c:tx>
          <c:spPr>
            <a:solidFill>
              <a:schemeClr val="accent6"/>
            </a:solidFill>
          </c:spPr>
          <c:invertIfNegative val="0"/>
          <c:val>
            <c:numRef>
              <c:f>'4.2'!$B$12:$M$12</c:f>
              <c:numCache>
                <c:formatCode>#,##0.0</c:formatCode>
                <c:ptCount val="12"/>
                <c:pt idx="0">
                  <c:v>624.10397599999988</c:v>
                </c:pt>
                <c:pt idx="1">
                  <c:v>400.32144900000009</c:v>
                </c:pt>
                <c:pt idx="2">
                  <c:v>364.19347599999998</c:v>
                </c:pt>
                <c:pt idx="3">
                  <c:v>298.14970699999992</c:v>
                </c:pt>
                <c:pt idx="4">
                  <c:v>210.21280800000002</c:v>
                </c:pt>
                <c:pt idx="5">
                  <c:v>184.26495200000002</c:v>
                </c:pt>
                <c:pt idx="6">
                  <c:v>159.34067200000001</c:v>
                </c:pt>
                <c:pt idx="7">
                  <c:v>165.58306800000003</c:v>
                </c:pt>
                <c:pt idx="8">
                  <c:v>271.45912799999996</c:v>
                </c:pt>
                <c:pt idx="9">
                  <c:v>424.00305800000001</c:v>
                </c:pt>
                <c:pt idx="10">
                  <c:v>520.78634899999997</c:v>
                </c:pt>
                <c:pt idx="11">
                  <c:v>554.00368700000024</c:v>
                </c:pt>
              </c:numCache>
            </c:numRef>
          </c:val>
          <c:extLst>
            <c:ext xmlns:c16="http://schemas.microsoft.com/office/drawing/2014/chart" uri="{C3380CC4-5D6E-409C-BE32-E72D297353CC}">
              <c16:uniqueId val="{00000005-136A-4182-821D-07A924959D79}"/>
            </c:ext>
          </c:extLst>
        </c:ser>
        <c:ser>
          <c:idx val="6"/>
          <c:order val="6"/>
          <c:tx>
            <c:strRef>
              <c:f>'4.2'!$A$13</c:f>
              <c:strCache>
                <c:ptCount val="1"/>
                <c:pt idx="0">
                  <c:v>Liberecký kraj</c:v>
                </c:pt>
              </c:strCache>
            </c:strRef>
          </c:tx>
          <c:spPr>
            <a:solidFill>
              <a:srgbClr val="F0948F"/>
            </a:solidFill>
          </c:spPr>
          <c:invertIfNegative val="0"/>
          <c:val>
            <c:numRef>
              <c:f>'4.2'!$B$13:$M$13</c:f>
              <c:numCache>
                <c:formatCode>#,##0.0</c:formatCode>
                <c:ptCount val="12"/>
                <c:pt idx="0">
                  <c:v>336.69994299999985</c:v>
                </c:pt>
                <c:pt idx="1">
                  <c:v>241.64006899999998</c:v>
                </c:pt>
                <c:pt idx="2">
                  <c:v>222.05525599999996</c:v>
                </c:pt>
                <c:pt idx="3">
                  <c:v>176.52892300000002</c:v>
                </c:pt>
                <c:pt idx="4">
                  <c:v>104.03813300000003</c:v>
                </c:pt>
                <c:pt idx="5">
                  <c:v>93.603289999999944</c:v>
                </c:pt>
                <c:pt idx="6">
                  <c:v>107.61549300000001</c:v>
                </c:pt>
                <c:pt idx="7">
                  <c:v>107.62465600000002</c:v>
                </c:pt>
                <c:pt idx="8">
                  <c:v>124.13233500000004</c:v>
                </c:pt>
                <c:pt idx="9">
                  <c:v>186.40111000000002</c:v>
                </c:pt>
                <c:pt idx="10">
                  <c:v>253.41796700000006</c:v>
                </c:pt>
                <c:pt idx="11">
                  <c:v>299.07327600000013</c:v>
                </c:pt>
              </c:numCache>
            </c:numRef>
          </c:val>
          <c:extLst>
            <c:ext xmlns:c16="http://schemas.microsoft.com/office/drawing/2014/chart" uri="{C3380CC4-5D6E-409C-BE32-E72D297353CC}">
              <c16:uniqueId val="{00000006-136A-4182-821D-07A924959D79}"/>
            </c:ext>
          </c:extLst>
        </c:ser>
        <c:ser>
          <c:idx val="7"/>
          <c:order val="7"/>
          <c:tx>
            <c:strRef>
              <c:f>'4.2'!$A$14</c:f>
              <c:strCache>
                <c:ptCount val="1"/>
                <c:pt idx="0">
                  <c:v>Moravskoslezský kraj</c:v>
                </c:pt>
              </c:strCache>
            </c:strRef>
          </c:tx>
          <c:spPr>
            <a:solidFill>
              <a:srgbClr val="F7C9C7"/>
            </a:solidFill>
          </c:spPr>
          <c:invertIfNegative val="0"/>
          <c:val>
            <c:numRef>
              <c:f>'4.2'!$B$14:$M$14</c:f>
              <c:numCache>
                <c:formatCode>#,##0.0</c:formatCode>
                <c:ptCount val="12"/>
                <c:pt idx="0">
                  <c:v>3074.3490919999999</c:v>
                </c:pt>
                <c:pt idx="1">
                  <c:v>2261.8771180000008</c:v>
                </c:pt>
                <c:pt idx="2">
                  <c:v>2225.5582199999999</c:v>
                </c:pt>
                <c:pt idx="3">
                  <c:v>1870.1665959999998</c:v>
                </c:pt>
                <c:pt idx="4">
                  <c:v>1496.1469239999997</c:v>
                </c:pt>
                <c:pt idx="5">
                  <c:v>1400.8250829999995</c:v>
                </c:pt>
                <c:pt idx="6">
                  <c:v>1321.0558309999994</c:v>
                </c:pt>
                <c:pt idx="7">
                  <c:v>1223.596038000001</c:v>
                </c:pt>
                <c:pt idx="8">
                  <c:v>1290.4322760000005</c:v>
                </c:pt>
                <c:pt idx="9">
                  <c:v>1675.5308000000007</c:v>
                </c:pt>
                <c:pt idx="10">
                  <c:v>2529.9786650000001</c:v>
                </c:pt>
                <c:pt idx="11">
                  <c:v>2862.4361590000003</c:v>
                </c:pt>
              </c:numCache>
            </c:numRef>
          </c:val>
          <c:extLst>
            <c:ext xmlns:c16="http://schemas.microsoft.com/office/drawing/2014/chart" uri="{C3380CC4-5D6E-409C-BE32-E72D297353CC}">
              <c16:uniqueId val="{00000007-136A-4182-821D-07A924959D79}"/>
            </c:ext>
          </c:extLst>
        </c:ser>
        <c:ser>
          <c:idx val="8"/>
          <c:order val="8"/>
          <c:tx>
            <c:strRef>
              <c:f>'4.2'!$A$15</c:f>
              <c:strCache>
                <c:ptCount val="1"/>
                <c:pt idx="0">
                  <c:v>Olomoucký kraj</c:v>
                </c:pt>
              </c:strCache>
            </c:strRef>
          </c:tx>
          <c:spPr>
            <a:solidFill>
              <a:schemeClr val="tx1"/>
            </a:solidFill>
          </c:spPr>
          <c:invertIfNegative val="0"/>
          <c:val>
            <c:numRef>
              <c:f>'4.2'!$B$15:$M$15</c:f>
              <c:numCache>
                <c:formatCode>#,##0.0</c:formatCode>
                <c:ptCount val="12"/>
                <c:pt idx="0">
                  <c:v>895.62366999999983</c:v>
                </c:pt>
                <c:pt idx="1">
                  <c:v>568.33557499999995</c:v>
                </c:pt>
                <c:pt idx="2">
                  <c:v>534.1886079999997</c:v>
                </c:pt>
                <c:pt idx="3">
                  <c:v>433.95242900000011</c:v>
                </c:pt>
                <c:pt idx="4">
                  <c:v>338.14210199999997</c:v>
                </c:pt>
                <c:pt idx="5">
                  <c:v>285.647513</c:v>
                </c:pt>
                <c:pt idx="6">
                  <c:v>273.14855800000004</c:v>
                </c:pt>
                <c:pt idx="7">
                  <c:v>286.56148400000006</c:v>
                </c:pt>
                <c:pt idx="8">
                  <c:v>315.5800779999999</c:v>
                </c:pt>
                <c:pt idx="9">
                  <c:v>486.45006399999988</c:v>
                </c:pt>
                <c:pt idx="10">
                  <c:v>680.40449700000011</c:v>
                </c:pt>
                <c:pt idx="11">
                  <c:v>772.69207699999947</c:v>
                </c:pt>
              </c:numCache>
            </c:numRef>
          </c:val>
          <c:extLst>
            <c:ext xmlns:c16="http://schemas.microsoft.com/office/drawing/2014/chart" uri="{C3380CC4-5D6E-409C-BE32-E72D297353CC}">
              <c16:uniqueId val="{00000008-136A-4182-821D-07A924959D79}"/>
            </c:ext>
          </c:extLst>
        </c:ser>
        <c:ser>
          <c:idx val="9"/>
          <c:order val="9"/>
          <c:tx>
            <c:strRef>
              <c:f>'4.2'!$A$16</c:f>
              <c:strCache>
                <c:ptCount val="1"/>
                <c:pt idx="0">
                  <c:v>Pardubický kraj</c:v>
                </c:pt>
              </c:strCache>
            </c:strRef>
          </c:tx>
          <c:spPr>
            <a:solidFill>
              <a:srgbClr val="646363"/>
            </a:solidFill>
          </c:spPr>
          <c:invertIfNegative val="0"/>
          <c:val>
            <c:numRef>
              <c:f>'4.2'!$B$16:$M$16</c:f>
              <c:numCache>
                <c:formatCode>#,##0.0</c:formatCode>
                <c:ptCount val="12"/>
                <c:pt idx="0">
                  <c:v>905.22088800000006</c:v>
                </c:pt>
                <c:pt idx="1">
                  <c:v>651.79479099999992</c:v>
                </c:pt>
                <c:pt idx="2">
                  <c:v>589.41321800000003</c:v>
                </c:pt>
                <c:pt idx="3">
                  <c:v>445.46183599999995</c:v>
                </c:pt>
                <c:pt idx="4">
                  <c:v>283.20928900000007</c:v>
                </c:pt>
                <c:pt idx="5">
                  <c:v>235.89685800000001</c:v>
                </c:pt>
                <c:pt idx="6">
                  <c:v>214.47707399999999</c:v>
                </c:pt>
                <c:pt idx="7">
                  <c:v>201.551603</c:v>
                </c:pt>
                <c:pt idx="8">
                  <c:v>291.91575399999994</c:v>
                </c:pt>
                <c:pt idx="9">
                  <c:v>472.83269599999994</c:v>
                </c:pt>
                <c:pt idx="10">
                  <c:v>712.21909199999993</c:v>
                </c:pt>
                <c:pt idx="11">
                  <c:v>829.9915010000002</c:v>
                </c:pt>
              </c:numCache>
            </c:numRef>
          </c:val>
          <c:extLst>
            <c:ext xmlns:c16="http://schemas.microsoft.com/office/drawing/2014/chart" uri="{C3380CC4-5D6E-409C-BE32-E72D297353CC}">
              <c16:uniqueId val="{00000009-136A-4182-821D-07A924959D79}"/>
            </c:ext>
          </c:extLst>
        </c:ser>
        <c:ser>
          <c:idx val="10"/>
          <c:order val="10"/>
          <c:tx>
            <c:strRef>
              <c:f>'4.2'!$A$17</c:f>
              <c:strCache>
                <c:ptCount val="1"/>
                <c:pt idx="0">
                  <c:v>Plzeňský kraj</c:v>
                </c:pt>
              </c:strCache>
            </c:strRef>
          </c:tx>
          <c:spPr>
            <a:solidFill>
              <a:srgbClr val="9D9D9C"/>
            </a:solidFill>
          </c:spPr>
          <c:invertIfNegative val="0"/>
          <c:val>
            <c:numRef>
              <c:f>'4.2'!$B$17:$M$17</c:f>
              <c:numCache>
                <c:formatCode>#,##0.0</c:formatCode>
                <c:ptCount val="12"/>
                <c:pt idx="0">
                  <c:v>840.97109000000023</c:v>
                </c:pt>
                <c:pt idx="1">
                  <c:v>597.7748959999999</c:v>
                </c:pt>
                <c:pt idx="2">
                  <c:v>542.97145500000011</c:v>
                </c:pt>
                <c:pt idx="3">
                  <c:v>420.50192100000004</c:v>
                </c:pt>
                <c:pt idx="4">
                  <c:v>280.21345299999996</c:v>
                </c:pt>
                <c:pt idx="5">
                  <c:v>217.58494100000004</c:v>
                </c:pt>
                <c:pt idx="6">
                  <c:v>216.39357299999986</c:v>
                </c:pt>
                <c:pt idx="7">
                  <c:v>191.89886999999999</c:v>
                </c:pt>
                <c:pt idx="8">
                  <c:v>260.03043799999989</c:v>
                </c:pt>
                <c:pt idx="9">
                  <c:v>439.64108300000015</c:v>
                </c:pt>
                <c:pt idx="10">
                  <c:v>635.22449800000015</c:v>
                </c:pt>
                <c:pt idx="11">
                  <c:v>749.85103699999991</c:v>
                </c:pt>
              </c:numCache>
            </c:numRef>
          </c:val>
          <c:extLst>
            <c:ext xmlns:c16="http://schemas.microsoft.com/office/drawing/2014/chart" uri="{C3380CC4-5D6E-409C-BE32-E72D297353CC}">
              <c16:uniqueId val="{0000000A-136A-4182-821D-07A924959D79}"/>
            </c:ext>
          </c:extLst>
        </c:ser>
        <c:ser>
          <c:idx val="11"/>
          <c:order val="11"/>
          <c:tx>
            <c:strRef>
              <c:f>'4.2'!$A$18</c:f>
              <c:strCache>
                <c:ptCount val="1"/>
                <c:pt idx="0">
                  <c:v>Středočeský kraj</c:v>
                </c:pt>
              </c:strCache>
            </c:strRef>
          </c:tx>
          <c:spPr>
            <a:solidFill>
              <a:srgbClr val="D0D0D0"/>
            </a:solidFill>
          </c:spPr>
          <c:invertIfNegative val="0"/>
          <c:val>
            <c:numRef>
              <c:f>'4.2'!$B$18:$M$18</c:f>
              <c:numCache>
                <c:formatCode>#,##0.0</c:formatCode>
                <c:ptCount val="12"/>
                <c:pt idx="0">
                  <c:v>3290.4384120000022</c:v>
                </c:pt>
                <c:pt idx="1">
                  <c:v>2402.5155899999991</c:v>
                </c:pt>
                <c:pt idx="2">
                  <c:v>2155.742236</c:v>
                </c:pt>
                <c:pt idx="3">
                  <c:v>1690.0744230000003</c:v>
                </c:pt>
                <c:pt idx="4">
                  <c:v>1264.4528690000009</c:v>
                </c:pt>
                <c:pt idx="5">
                  <c:v>1046.2269850000005</c:v>
                </c:pt>
                <c:pt idx="6">
                  <c:v>908.6346480000002</c:v>
                </c:pt>
                <c:pt idx="7">
                  <c:v>1004.0835029999996</c:v>
                </c:pt>
                <c:pt idx="8">
                  <c:v>1241.3196539999999</c:v>
                </c:pt>
                <c:pt idx="9">
                  <c:v>1972.5464879999997</c:v>
                </c:pt>
                <c:pt idx="10">
                  <c:v>2760.4758240000001</c:v>
                </c:pt>
                <c:pt idx="11">
                  <c:v>3079.2009260000004</c:v>
                </c:pt>
              </c:numCache>
            </c:numRef>
          </c:val>
          <c:extLst>
            <c:ext xmlns:c16="http://schemas.microsoft.com/office/drawing/2014/chart" uri="{C3380CC4-5D6E-409C-BE32-E72D297353CC}">
              <c16:uniqueId val="{0000000B-136A-4182-821D-07A924959D79}"/>
            </c:ext>
          </c:extLst>
        </c:ser>
        <c:ser>
          <c:idx val="12"/>
          <c:order val="12"/>
          <c:tx>
            <c:strRef>
              <c:f>'4.2'!$A$19</c:f>
              <c:strCache>
                <c:ptCount val="1"/>
                <c:pt idx="0">
                  <c:v>Ústecký kraj</c:v>
                </c:pt>
              </c:strCache>
            </c:strRef>
          </c:tx>
          <c:spPr>
            <a:pattFill prst="ltUpDiag">
              <a:fgClr>
                <a:schemeClr val="accent1"/>
              </a:fgClr>
              <a:bgClr>
                <a:schemeClr val="bg1"/>
              </a:bgClr>
            </a:pattFill>
          </c:spPr>
          <c:invertIfNegative val="0"/>
          <c:val>
            <c:numRef>
              <c:f>'4.2'!$B$19:$M$19</c:f>
              <c:numCache>
                <c:formatCode>#,##0.0</c:formatCode>
                <c:ptCount val="12"/>
                <c:pt idx="0">
                  <c:v>3521.1846450000007</c:v>
                </c:pt>
                <c:pt idx="1">
                  <c:v>2865.3322509999989</c:v>
                </c:pt>
                <c:pt idx="2">
                  <c:v>2877.9796899999997</c:v>
                </c:pt>
                <c:pt idx="3">
                  <c:v>2255.9370979999994</c:v>
                </c:pt>
                <c:pt idx="4">
                  <c:v>2080.3625899999997</c:v>
                </c:pt>
                <c:pt idx="5">
                  <c:v>1951.0249049999998</c:v>
                </c:pt>
                <c:pt idx="6">
                  <c:v>1801.6368239999997</c:v>
                </c:pt>
                <c:pt idx="7">
                  <c:v>1740.2477930000002</c:v>
                </c:pt>
                <c:pt idx="8">
                  <c:v>1869.8115040000005</c:v>
                </c:pt>
                <c:pt idx="9">
                  <c:v>2007.3067999999996</c:v>
                </c:pt>
                <c:pt idx="10">
                  <c:v>2877.3642089999989</c:v>
                </c:pt>
                <c:pt idx="11">
                  <c:v>3142.782404999999</c:v>
                </c:pt>
              </c:numCache>
            </c:numRef>
          </c:val>
          <c:extLst>
            <c:ext xmlns:c16="http://schemas.microsoft.com/office/drawing/2014/chart" uri="{C3380CC4-5D6E-409C-BE32-E72D297353CC}">
              <c16:uniqueId val="{0000000C-136A-4182-821D-07A924959D79}"/>
            </c:ext>
          </c:extLst>
        </c:ser>
        <c:ser>
          <c:idx val="13"/>
          <c:order val="13"/>
          <c:tx>
            <c:strRef>
              <c:f>'4.2'!$A$20</c:f>
              <c:strCache>
                <c:ptCount val="1"/>
                <c:pt idx="0">
                  <c:v>Zlínský kraj</c:v>
                </c:pt>
              </c:strCache>
            </c:strRef>
          </c:tx>
          <c:spPr>
            <a:pattFill prst="ltUpDiag">
              <a:fgClr>
                <a:schemeClr val="accent5"/>
              </a:fgClr>
              <a:bgClr>
                <a:schemeClr val="bg1"/>
              </a:bgClr>
            </a:pattFill>
          </c:spPr>
          <c:invertIfNegative val="0"/>
          <c:val>
            <c:numRef>
              <c:f>'4.2'!$B$20:$M$20</c:f>
              <c:numCache>
                <c:formatCode>#,##0.0</c:formatCode>
                <c:ptCount val="12"/>
                <c:pt idx="0">
                  <c:v>888.16049699999985</c:v>
                </c:pt>
                <c:pt idx="1">
                  <c:v>660.40199399999972</c:v>
                </c:pt>
                <c:pt idx="2">
                  <c:v>590.69352200000014</c:v>
                </c:pt>
                <c:pt idx="3">
                  <c:v>519.46125699999982</c:v>
                </c:pt>
                <c:pt idx="4">
                  <c:v>425.39504800000003</c:v>
                </c:pt>
                <c:pt idx="5">
                  <c:v>383.91328499999997</c:v>
                </c:pt>
                <c:pt idx="6">
                  <c:v>291.35210799999999</c:v>
                </c:pt>
                <c:pt idx="7">
                  <c:v>310.11794600000013</c:v>
                </c:pt>
                <c:pt idx="8">
                  <c:v>403.07138299999997</c:v>
                </c:pt>
                <c:pt idx="9">
                  <c:v>520.99694399999998</c:v>
                </c:pt>
                <c:pt idx="10">
                  <c:v>660.86000299999989</c:v>
                </c:pt>
                <c:pt idx="11">
                  <c:v>750.98592599999984</c:v>
                </c:pt>
              </c:numCache>
            </c:numRef>
          </c:val>
          <c:extLst>
            <c:ext xmlns:c16="http://schemas.microsoft.com/office/drawing/2014/chart" uri="{C3380CC4-5D6E-409C-BE32-E72D297353CC}">
              <c16:uniqueId val="{0000000D-136A-4182-821D-07A924959D79}"/>
            </c:ext>
          </c:extLst>
        </c:ser>
        <c:dLbls>
          <c:showLegendKey val="0"/>
          <c:showVal val="0"/>
          <c:showCatName val="0"/>
          <c:showSerName val="0"/>
          <c:showPercent val="0"/>
          <c:showBubbleSize val="0"/>
        </c:dLbls>
        <c:gapWidth val="50"/>
        <c:overlap val="100"/>
        <c:axId val="230913536"/>
        <c:axId val="230915072"/>
      </c:barChart>
      <c:catAx>
        <c:axId val="230913536"/>
        <c:scaling>
          <c:orientation val="minMax"/>
        </c:scaling>
        <c:delete val="0"/>
        <c:axPos val="b"/>
        <c:majorTickMark val="none"/>
        <c:minorTickMark val="none"/>
        <c:tickLblPos val="nextTo"/>
        <c:txPr>
          <a:bodyPr/>
          <a:lstStyle/>
          <a:p>
            <a:pPr>
              <a:defRPr sz="900"/>
            </a:pPr>
            <a:endParaRPr lang="cs-CZ"/>
          </a:p>
        </c:txPr>
        <c:crossAx val="230915072"/>
        <c:crosses val="autoZero"/>
        <c:auto val="1"/>
        <c:lblAlgn val="ctr"/>
        <c:lblOffset val="100"/>
        <c:noMultiLvlLbl val="0"/>
      </c:catAx>
      <c:valAx>
        <c:axId val="230915072"/>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2309135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extLst>
            <c:ext xmlns:c16="http://schemas.microsoft.com/office/drawing/2014/chart" uri="{C3380CC4-5D6E-409C-BE32-E72D297353CC}">
              <c16:uniqueId val="{00000000-9CF2-4986-BA65-CA71F5D8D0D6}"/>
            </c:ext>
          </c:extLst>
        </c:ser>
        <c:dLbls>
          <c:showLegendKey val="0"/>
          <c:showVal val="0"/>
          <c:showCatName val="0"/>
          <c:showSerName val="0"/>
          <c:showPercent val="0"/>
          <c:showBubbleSize val="0"/>
        </c:dLbls>
        <c:gapWidth val="150"/>
        <c:axId val="239326336"/>
        <c:axId val="239327872"/>
      </c:barChart>
      <c:catAx>
        <c:axId val="239326336"/>
        <c:scaling>
          <c:orientation val="minMax"/>
        </c:scaling>
        <c:delete val="0"/>
        <c:axPos val="l"/>
        <c:numFmt formatCode="General" sourceLinked="1"/>
        <c:majorTickMark val="none"/>
        <c:minorTickMark val="none"/>
        <c:tickLblPos val="nextTo"/>
        <c:txPr>
          <a:bodyPr/>
          <a:lstStyle/>
          <a:p>
            <a:pPr>
              <a:defRPr sz="900"/>
            </a:pPr>
            <a:endParaRPr lang="cs-CZ"/>
          </a:p>
        </c:txPr>
        <c:crossAx val="239327872"/>
        <c:crosses val="autoZero"/>
        <c:auto val="1"/>
        <c:lblAlgn val="ctr"/>
        <c:lblOffset val="100"/>
        <c:noMultiLvlLbl val="0"/>
      </c:catAx>
      <c:valAx>
        <c:axId val="239327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4091-431D-A8B3-D9803D311F40}"/>
              </c:ext>
            </c:extLst>
          </c:dPt>
          <c:cat>
            <c:numRef>
              <c:f>'14.9'!$J$19:$J$26</c:f>
              <c:numCache>
                <c:formatCode>General</c:formatCode>
                <c:ptCount val="8"/>
              </c:numCache>
            </c:numRef>
          </c:cat>
          <c:val>
            <c:numRef>
              <c:f>'14.9'!$K$19:$K$26</c:f>
              <c:numCache>
                <c:formatCode>General</c:formatCode>
                <c:ptCount val="8"/>
              </c:numCache>
            </c:numRef>
          </c:val>
          <c:extLst>
            <c:ext xmlns:c16="http://schemas.microsoft.com/office/drawing/2014/chart" uri="{C3380CC4-5D6E-409C-BE32-E72D297353CC}">
              <c16:uniqueId val="{00000002-4091-431D-A8B3-D9803D311F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extLst>
            <c:ext xmlns:c16="http://schemas.microsoft.com/office/drawing/2014/chart" uri="{C3380CC4-5D6E-409C-BE32-E72D297353CC}">
              <c16:uniqueId val="{00000000-2149-4519-A948-13538D1FA8A2}"/>
            </c:ext>
          </c:extLst>
        </c:ser>
        <c:dLbls>
          <c:showLegendKey val="0"/>
          <c:showVal val="0"/>
          <c:showCatName val="0"/>
          <c:showSerName val="0"/>
          <c:showPercent val="0"/>
          <c:showBubbleSize val="0"/>
        </c:dLbls>
        <c:gapWidth val="150"/>
        <c:axId val="273689216"/>
        <c:axId val="273727872"/>
      </c:barChart>
      <c:catAx>
        <c:axId val="273689216"/>
        <c:scaling>
          <c:orientation val="maxMin"/>
        </c:scaling>
        <c:delete val="0"/>
        <c:axPos val="l"/>
        <c:numFmt formatCode="0.0" sourceLinked="1"/>
        <c:majorTickMark val="none"/>
        <c:minorTickMark val="none"/>
        <c:tickLblPos val="nextTo"/>
        <c:txPr>
          <a:bodyPr/>
          <a:lstStyle/>
          <a:p>
            <a:pPr>
              <a:defRPr sz="900"/>
            </a:pPr>
            <a:endParaRPr lang="cs-CZ"/>
          </a:p>
        </c:txPr>
        <c:crossAx val="273727872"/>
        <c:crosses val="autoZero"/>
        <c:auto val="1"/>
        <c:lblAlgn val="ctr"/>
        <c:lblOffset val="100"/>
        <c:noMultiLvlLbl val="0"/>
      </c:catAx>
      <c:valAx>
        <c:axId val="2737278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6892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extLst>
            <c:ext xmlns:c16="http://schemas.microsoft.com/office/drawing/2014/chart" uri="{C3380CC4-5D6E-409C-BE32-E72D297353CC}">
              <c16:uniqueId val="{00000000-6B65-42E2-9A82-93FAD9E4E8AF}"/>
            </c:ext>
          </c:extLst>
        </c:ser>
        <c:dLbls>
          <c:showLegendKey val="0"/>
          <c:showVal val="0"/>
          <c:showCatName val="0"/>
          <c:showSerName val="0"/>
          <c:showPercent val="0"/>
          <c:showBubbleSize val="0"/>
        </c:dLbls>
        <c:gapWidth val="150"/>
        <c:axId val="273768832"/>
        <c:axId val="273770368"/>
      </c:barChart>
      <c:catAx>
        <c:axId val="273768832"/>
        <c:scaling>
          <c:orientation val="minMax"/>
        </c:scaling>
        <c:delete val="0"/>
        <c:axPos val="l"/>
        <c:numFmt formatCode="General" sourceLinked="1"/>
        <c:majorTickMark val="none"/>
        <c:minorTickMark val="none"/>
        <c:tickLblPos val="nextTo"/>
        <c:txPr>
          <a:bodyPr/>
          <a:lstStyle/>
          <a:p>
            <a:pPr>
              <a:defRPr sz="900"/>
            </a:pPr>
            <a:endParaRPr lang="cs-CZ"/>
          </a:p>
        </c:txPr>
        <c:crossAx val="273770368"/>
        <c:crosses val="autoZero"/>
        <c:auto val="1"/>
        <c:lblAlgn val="ctr"/>
        <c:lblOffset val="100"/>
        <c:noMultiLvlLbl val="0"/>
      </c:catAx>
      <c:valAx>
        <c:axId val="273770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7688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#,##0.0</c:formatCode>
                <c:ptCount val="3"/>
              </c:numCache>
            </c:numRef>
          </c:val>
          <c:extLst>
            <c:ext xmlns:c16="http://schemas.microsoft.com/office/drawing/2014/chart" uri="{C3380CC4-5D6E-409C-BE32-E72D297353CC}">
              <c16:uniqueId val="{00000000-4932-44E0-848B-781B20C8C87C}"/>
            </c:ext>
          </c:extLst>
        </c:ser>
        <c:ser>
          <c:idx val="1"/>
          <c:order val="1"/>
          <c:tx>
            <c:strRef>
              <c:f>'14.9'!$J$32</c:f>
              <c:strCache>
                <c:ptCount val="1"/>
              </c:strCache>
            </c:strRef>
          </c:tx>
          <c:invertIfNegative val="0"/>
          <c:cat>
            <c:numRef>
              <c:f>'14.9'!$K$30:$M$30</c:f>
              <c:numCache>
                <c:formatCode>General</c:formatCode>
                <c:ptCount val="3"/>
              </c:numCache>
            </c:numRef>
          </c:cat>
          <c:val>
            <c:numRef>
              <c:f>'14.9'!$K$32:$M$32</c:f>
              <c:numCache>
                <c:formatCode>#,##0.0</c:formatCode>
                <c:ptCount val="3"/>
              </c:numCache>
            </c:numRef>
          </c:val>
          <c:extLst>
            <c:ext xmlns:c16="http://schemas.microsoft.com/office/drawing/2014/chart" uri="{C3380CC4-5D6E-409C-BE32-E72D297353CC}">
              <c16:uniqueId val="{00000001-4932-44E0-848B-781B20C8C87C}"/>
            </c:ext>
          </c:extLst>
        </c:ser>
        <c:ser>
          <c:idx val="2"/>
          <c:order val="2"/>
          <c:tx>
            <c:strRef>
              <c:f>'14.9'!$J$33</c:f>
              <c:strCache>
                <c:ptCount val="1"/>
              </c:strCache>
            </c:strRef>
          </c:tx>
          <c:invertIfNegative val="0"/>
          <c:cat>
            <c:numRef>
              <c:f>'14.9'!$K$30:$M$30</c:f>
              <c:numCache>
                <c:formatCode>General</c:formatCode>
                <c:ptCount val="3"/>
              </c:numCache>
            </c:numRef>
          </c:cat>
          <c:val>
            <c:numRef>
              <c:f>'14.9'!$K$33:$M$33</c:f>
              <c:numCache>
                <c:formatCode>#,##0.0</c:formatCode>
                <c:ptCount val="3"/>
              </c:numCache>
            </c:numRef>
          </c:val>
          <c:extLst>
            <c:ext xmlns:c16="http://schemas.microsoft.com/office/drawing/2014/chart" uri="{C3380CC4-5D6E-409C-BE32-E72D297353CC}">
              <c16:uniqueId val="{00000002-4932-44E0-848B-781B20C8C87C}"/>
            </c:ext>
          </c:extLst>
        </c:ser>
        <c:ser>
          <c:idx val="3"/>
          <c:order val="3"/>
          <c:tx>
            <c:strRef>
              <c:f>'14.9'!$J$34</c:f>
              <c:strCache>
                <c:ptCount val="1"/>
              </c:strCache>
            </c:strRef>
          </c:tx>
          <c:invertIfNegative val="0"/>
          <c:cat>
            <c:numRef>
              <c:f>'14.9'!$K$30:$M$30</c:f>
              <c:numCache>
                <c:formatCode>General</c:formatCode>
                <c:ptCount val="3"/>
              </c:numCache>
            </c:numRef>
          </c:cat>
          <c:val>
            <c:numRef>
              <c:f>'14.9'!$K$34:$M$34</c:f>
              <c:numCache>
                <c:formatCode>#,##0.0</c:formatCode>
                <c:ptCount val="3"/>
              </c:numCache>
            </c:numRef>
          </c:val>
          <c:extLst>
            <c:ext xmlns:c16="http://schemas.microsoft.com/office/drawing/2014/chart" uri="{C3380CC4-5D6E-409C-BE32-E72D297353CC}">
              <c16:uniqueId val="{00000003-4932-44E0-848B-781B20C8C87C}"/>
            </c:ext>
          </c:extLst>
        </c:ser>
        <c:ser>
          <c:idx val="4"/>
          <c:order val="4"/>
          <c:tx>
            <c:strRef>
              <c:f>'14.9'!$J$35</c:f>
              <c:strCache>
                <c:ptCount val="1"/>
              </c:strCache>
            </c:strRef>
          </c:tx>
          <c:invertIfNegative val="0"/>
          <c:cat>
            <c:numRef>
              <c:f>'14.9'!$K$30:$M$30</c:f>
              <c:numCache>
                <c:formatCode>General</c:formatCode>
                <c:ptCount val="3"/>
              </c:numCache>
            </c:numRef>
          </c:cat>
          <c:val>
            <c:numRef>
              <c:f>'14.9'!$K$35:$M$35</c:f>
              <c:numCache>
                <c:formatCode>#,##0.0</c:formatCode>
                <c:ptCount val="3"/>
              </c:numCache>
            </c:numRef>
          </c:val>
          <c:extLst>
            <c:ext xmlns:c16="http://schemas.microsoft.com/office/drawing/2014/chart" uri="{C3380CC4-5D6E-409C-BE32-E72D297353CC}">
              <c16:uniqueId val="{00000004-4932-44E0-848B-781B20C8C87C}"/>
            </c:ext>
          </c:extLst>
        </c:ser>
        <c:ser>
          <c:idx val="5"/>
          <c:order val="5"/>
          <c:tx>
            <c:strRef>
              <c:f>'14.9'!$J$36</c:f>
              <c:strCache>
                <c:ptCount val="1"/>
              </c:strCache>
            </c:strRef>
          </c:tx>
          <c:invertIfNegative val="0"/>
          <c:cat>
            <c:numRef>
              <c:f>'14.9'!$K$30:$M$30</c:f>
              <c:numCache>
                <c:formatCode>General</c:formatCode>
                <c:ptCount val="3"/>
              </c:numCache>
            </c:numRef>
          </c:cat>
          <c:val>
            <c:numRef>
              <c:f>'14.9'!$K$36:$M$36</c:f>
              <c:numCache>
                <c:formatCode>#,##0.0</c:formatCode>
                <c:ptCount val="3"/>
              </c:numCache>
            </c:numRef>
          </c:val>
          <c:extLst>
            <c:ext xmlns:c16="http://schemas.microsoft.com/office/drawing/2014/chart" uri="{C3380CC4-5D6E-409C-BE32-E72D297353CC}">
              <c16:uniqueId val="{00000005-4932-44E0-848B-781B20C8C87C}"/>
            </c:ext>
          </c:extLst>
        </c:ser>
        <c:ser>
          <c:idx val="6"/>
          <c:order val="6"/>
          <c:tx>
            <c:strRef>
              <c:f>'14.9'!$J$37</c:f>
              <c:strCache>
                <c:ptCount val="1"/>
              </c:strCache>
            </c:strRef>
          </c:tx>
          <c:invertIfNegative val="0"/>
          <c:cat>
            <c:numRef>
              <c:f>'14.9'!$K$30:$M$30</c:f>
              <c:numCache>
                <c:formatCode>General</c:formatCode>
                <c:ptCount val="3"/>
              </c:numCache>
            </c:numRef>
          </c:cat>
          <c:val>
            <c:numRef>
              <c:f>'14.9'!$K$37:$M$37</c:f>
              <c:numCache>
                <c:formatCode>#,##0.0</c:formatCode>
                <c:ptCount val="3"/>
              </c:numCache>
            </c:numRef>
          </c:val>
          <c:extLst>
            <c:ext xmlns:c16="http://schemas.microsoft.com/office/drawing/2014/chart" uri="{C3380CC4-5D6E-409C-BE32-E72D297353CC}">
              <c16:uniqueId val="{00000006-4932-44E0-848B-781B20C8C87C}"/>
            </c:ext>
          </c:extLst>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#,##0.0</c:formatCode>
                <c:ptCount val="3"/>
              </c:numCache>
            </c:numRef>
          </c:val>
          <c:extLst>
            <c:ext xmlns:c16="http://schemas.microsoft.com/office/drawing/2014/chart" uri="{C3380CC4-5D6E-409C-BE32-E72D297353CC}">
              <c16:uniqueId val="{00000007-4932-44E0-848B-781B20C8C87C}"/>
            </c:ext>
          </c:extLst>
        </c:ser>
        <c:dLbls>
          <c:showLegendKey val="0"/>
          <c:showVal val="0"/>
          <c:showCatName val="0"/>
          <c:showSerName val="0"/>
          <c:showPercent val="0"/>
          <c:showBubbleSize val="0"/>
        </c:dLbls>
        <c:gapWidth val="150"/>
        <c:overlap val="100"/>
        <c:axId val="273877248"/>
        <c:axId val="273887232"/>
      </c:barChart>
      <c:catAx>
        <c:axId val="273877248"/>
        <c:scaling>
          <c:orientation val="minMax"/>
        </c:scaling>
        <c:delete val="0"/>
        <c:axPos val="b"/>
        <c:numFmt formatCode="General" sourceLinked="1"/>
        <c:majorTickMark val="none"/>
        <c:minorTickMark val="none"/>
        <c:tickLblPos val="nextTo"/>
        <c:txPr>
          <a:bodyPr/>
          <a:lstStyle/>
          <a:p>
            <a:pPr>
              <a:defRPr sz="900"/>
            </a:pPr>
            <a:endParaRPr lang="cs-CZ"/>
          </a:p>
        </c:txPr>
        <c:crossAx val="273887232"/>
        <c:crosses val="autoZero"/>
        <c:auto val="1"/>
        <c:lblAlgn val="ctr"/>
        <c:lblOffset val="100"/>
        <c:noMultiLvlLbl val="0"/>
      </c:catAx>
      <c:valAx>
        <c:axId val="2738872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8772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extLst>
            <c:ext xmlns:c16="http://schemas.microsoft.com/office/drawing/2014/chart" uri="{C3380CC4-5D6E-409C-BE32-E72D297353CC}">
              <c16:uniqueId val="{00000000-F990-4CAA-BC17-3581B0BC59F5}"/>
            </c:ext>
          </c:extLst>
        </c:ser>
        <c:dLbls>
          <c:showLegendKey val="0"/>
          <c:showVal val="0"/>
          <c:showCatName val="0"/>
          <c:showSerName val="0"/>
          <c:showPercent val="0"/>
          <c:showBubbleSize val="0"/>
        </c:dLbls>
        <c:gapWidth val="150"/>
        <c:axId val="273928960"/>
        <c:axId val="273930496"/>
      </c:barChart>
      <c:catAx>
        <c:axId val="273928960"/>
        <c:scaling>
          <c:orientation val="minMax"/>
        </c:scaling>
        <c:delete val="0"/>
        <c:axPos val="l"/>
        <c:numFmt formatCode="General" sourceLinked="1"/>
        <c:majorTickMark val="none"/>
        <c:minorTickMark val="none"/>
        <c:tickLblPos val="nextTo"/>
        <c:txPr>
          <a:bodyPr/>
          <a:lstStyle/>
          <a:p>
            <a:pPr>
              <a:defRPr sz="900"/>
            </a:pPr>
            <a:endParaRPr lang="cs-CZ"/>
          </a:p>
        </c:txPr>
        <c:crossAx val="273930496"/>
        <c:crosses val="autoZero"/>
        <c:auto val="1"/>
        <c:lblAlgn val="ctr"/>
        <c:lblOffset val="100"/>
        <c:noMultiLvlLbl val="0"/>
      </c:catAx>
      <c:valAx>
        <c:axId val="273930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928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866-486B-92CE-D6F802979A99}"/>
              </c:ext>
            </c:extLst>
          </c:dPt>
          <c:cat>
            <c:numRef>
              <c:f>'14.10'!$J$19:$J$26</c:f>
              <c:numCache>
                <c:formatCode>General</c:formatCode>
                <c:ptCount val="8"/>
              </c:numCache>
            </c:numRef>
          </c:cat>
          <c:val>
            <c:numRef>
              <c:f>'14.10'!$K$19:$K$26</c:f>
              <c:numCache>
                <c:formatCode>General</c:formatCode>
                <c:ptCount val="8"/>
              </c:numCache>
            </c:numRef>
          </c:val>
          <c:extLst>
            <c:ext xmlns:c16="http://schemas.microsoft.com/office/drawing/2014/chart" uri="{C3380CC4-5D6E-409C-BE32-E72D297353CC}">
              <c16:uniqueId val="{00000002-1866-486B-92CE-D6F802979A9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extLst>
            <c:ext xmlns:c16="http://schemas.microsoft.com/office/drawing/2014/chart" uri="{C3380CC4-5D6E-409C-BE32-E72D297353CC}">
              <c16:uniqueId val="{00000000-CA2E-4F2E-9540-E0F0730E1080}"/>
            </c:ext>
          </c:extLst>
        </c:ser>
        <c:dLbls>
          <c:showLegendKey val="0"/>
          <c:showVal val="0"/>
          <c:showCatName val="0"/>
          <c:showSerName val="0"/>
          <c:showPercent val="0"/>
          <c:showBubbleSize val="0"/>
        </c:dLbls>
        <c:gapWidth val="150"/>
        <c:axId val="233446016"/>
        <c:axId val="233447808"/>
      </c:barChart>
      <c:catAx>
        <c:axId val="233446016"/>
        <c:scaling>
          <c:orientation val="maxMin"/>
        </c:scaling>
        <c:delete val="0"/>
        <c:axPos val="l"/>
        <c:numFmt formatCode="0.0" sourceLinked="1"/>
        <c:majorTickMark val="none"/>
        <c:minorTickMark val="none"/>
        <c:tickLblPos val="nextTo"/>
        <c:txPr>
          <a:bodyPr/>
          <a:lstStyle/>
          <a:p>
            <a:pPr>
              <a:defRPr sz="900"/>
            </a:pPr>
            <a:endParaRPr lang="cs-CZ"/>
          </a:p>
        </c:txPr>
        <c:crossAx val="233447808"/>
        <c:crosses val="autoZero"/>
        <c:auto val="1"/>
        <c:lblAlgn val="ctr"/>
        <c:lblOffset val="100"/>
        <c:noMultiLvlLbl val="0"/>
      </c:catAx>
      <c:valAx>
        <c:axId val="233447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460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extLst>
            <c:ext xmlns:c16="http://schemas.microsoft.com/office/drawing/2014/chart" uri="{C3380CC4-5D6E-409C-BE32-E72D297353CC}">
              <c16:uniqueId val="{00000000-2258-41E0-BDFA-95DDE87F2ABA}"/>
            </c:ext>
          </c:extLst>
        </c:ser>
        <c:dLbls>
          <c:showLegendKey val="0"/>
          <c:showVal val="0"/>
          <c:showCatName val="0"/>
          <c:showSerName val="0"/>
          <c:showPercent val="0"/>
          <c:showBubbleSize val="0"/>
        </c:dLbls>
        <c:gapWidth val="150"/>
        <c:axId val="233468288"/>
        <c:axId val="233469824"/>
      </c:barChart>
      <c:catAx>
        <c:axId val="233468288"/>
        <c:scaling>
          <c:orientation val="minMax"/>
        </c:scaling>
        <c:delete val="0"/>
        <c:axPos val="l"/>
        <c:numFmt formatCode="General" sourceLinked="1"/>
        <c:majorTickMark val="none"/>
        <c:minorTickMark val="none"/>
        <c:tickLblPos val="nextTo"/>
        <c:txPr>
          <a:bodyPr/>
          <a:lstStyle/>
          <a:p>
            <a:pPr>
              <a:defRPr sz="900"/>
            </a:pPr>
            <a:endParaRPr lang="cs-CZ"/>
          </a:p>
        </c:txPr>
        <c:crossAx val="233469824"/>
        <c:crosses val="autoZero"/>
        <c:auto val="1"/>
        <c:lblAlgn val="ctr"/>
        <c:lblOffset val="100"/>
        <c:noMultiLvlLbl val="0"/>
      </c:catAx>
      <c:valAx>
        <c:axId val="233469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468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#,##0.0</c:formatCode>
                <c:ptCount val="3"/>
              </c:numCache>
            </c:numRef>
          </c:val>
          <c:extLst>
            <c:ext xmlns:c16="http://schemas.microsoft.com/office/drawing/2014/chart" uri="{C3380CC4-5D6E-409C-BE32-E72D297353CC}">
              <c16:uniqueId val="{00000000-BA15-437A-AFEC-F67B4F4772C2}"/>
            </c:ext>
          </c:extLst>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#,##0.0</c:formatCode>
                <c:ptCount val="3"/>
              </c:numCache>
            </c:numRef>
          </c:val>
          <c:extLst>
            <c:ext xmlns:c16="http://schemas.microsoft.com/office/drawing/2014/chart" uri="{C3380CC4-5D6E-409C-BE32-E72D297353CC}">
              <c16:uniqueId val="{00000001-BA15-437A-AFEC-F67B4F4772C2}"/>
            </c:ext>
          </c:extLst>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#,##0.0</c:formatCode>
                <c:ptCount val="3"/>
              </c:numCache>
            </c:numRef>
          </c:val>
          <c:extLst>
            <c:ext xmlns:c16="http://schemas.microsoft.com/office/drawing/2014/chart" uri="{C3380CC4-5D6E-409C-BE32-E72D297353CC}">
              <c16:uniqueId val="{00000002-BA15-437A-AFEC-F67B4F4772C2}"/>
            </c:ext>
          </c:extLst>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#,##0.0</c:formatCode>
                <c:ptCount val="3"/>
              </c:numCache>
            </c:numRef>
          </c:val>
          <c:extLst>
            <c:ext xmlns:c16="http://schemas.microsoft.com/office/drawing/2014/chart" uri="{C3380CC4-5D6E-409C-BE32-E72D297353CC}">
              <c16:uniqueId val="{00000003-BA15-437A-AFEC-F67B4F4772C2}"/>
            </c:ext>
          </c:extLst>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#,##0.0</c:formatCode>
                <c:ptCount val="3"/>
              </c:numCache>
            </c:numRef>
          </c:val>
          <c:extLst>
            <c:ext xmlns:c16="http://schemas.microsoft.com/office/drawing/2014/chart" uri="{C3380CC4-5D6E-409C-BE32-E72D297353CC}">
              <c16:uniqueId val="{00000004-BA15-437A-AFEC-F67B4F4772C2}"/>
            </c:ext>
          </c:extLst>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#,##0.0</c:formatCode>
                <c:ptCount val="3"/>
              </c:numCache>
            </c:numRef>
          </c:val>
          <c:extLst>
            <c:ext xmlns:c16="http://schemas.microsoft.com/office/drawing/2014/chart" uri="{C3380CC4-5D6E-409C-BE32-E72D297353CC}">
              <c16:uniqueId val="{00000005-BA15-437A-AFEC-F67B4F4772C2}"/>
            </c:ext>
          </c:extLst>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#,##0.0</c:formatCode>
                <c:ptCount val="3"/>
              </c:numCache>
            </c:numRef>
          </c:val>
          <c:extLst>
            <c:ext xmlns:c16="http://schemas.microsoft.com/office/drawing/2014/chart" uri="{C3380CC4-5D6E-409C-BE32-E72D297353CC}">
              <c16:uniqueId val="{00000006-BA15-437A-AFEC-F67B4F4772C2}"/>
            </c:ext>
          </c:extLst>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#,##0.0</c:formatCode>
                <c:ptCount val="3"/>
              </c:numCache>
            </c:numRef>
          </c:val>
          <c:extLst>
            <c:ext xmlns:c16="http://schemas.microsoft.com/office/drawing/2014/chart" uri="{C3380CC4-5D6E-409C-BE32-E72D297353CC}">
              <c16:uniqueId val="{00000007-BA15-437A-AFEC-F67B4F4772C2}"/>
            </c:ext>
          </c:extLst>
        </c:ser>
        <c:dLbls>
          <c:showLegendKey val="0"/>
          <c:showVal val="0"/>
          <c:showCatName val="0"/>
          <c:showSerName val="0"/>
          <c:showPercent val="0"/>
          <c:showBubbleSize val="0"/>
        </c:dLbls>
        <c:gapWidth val="150"/>
        <c:overlap val="100"/>
        <c:axId val="239941888"/>
        <c:axId val="239951872"/>
      </c:barChart>
      <c:catAx>
        <c:axId val="239941888"/>
        <c:scaling>
          <c:orientation val="minMax"/>
        </c:scaling>
        <c:delete val="0"/>
        <c:axPos val="b"/>
        <c:numFmt formatCode="General" sourceLinked="1"/>
        <c:majorTickMark val="none"/>
        <c:minorTickMark val="none"/>
        <c:tickLblPos val="nextTo"/>
        <c:txPr>
          <a:bodyPr/>
          <a:lstStyle/>
          <a:p>
            <a:pPr>
              <a:defRPr sz="900"/>
            </a:pPr>
            <a:endParaRPr lang="cs-CZ"/>
          </a:p>
        </c:txPr>
        <c:crossAx val="239951872"/>
        <c:crosses val="autoZero"/>
        <c:auto val="1"/>
        <c:lblAlgn val="ctr"/>
        <c:lblOffset val="100"/>
        <c:noMultiLvlLbl val="0"/>
      </c:catAx>
      <c:valAx>
        <c:axId val="23995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941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Výroba tepla brutto v krajích ČR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9.5246358349698951E-4"/>
          <c:y val="1.9225951097960763E-2"/>
        </c:manualLayout>
      </c:layout>
      <c:overlay val="0"/>
    </c:title>
    <c:autoTitleDeleted val="0"/>
    <c:plotArea>
      <c:layout/>
      <c:barChart>
        <c:barDir val="col"/>
        <c:grouping val="stacked"/>
        <c:varyColors val="0"/>
        <c:ser>
          <c:idx val="0"/>
          <c:order val="0"/>
          <c:tx>
            <c:strRef>
              <c:f>'4.3'!$A$5</c:f>
              <c:strCache>
                <c:ptCount val="1"/>
                <c:pt idx="0">
                  <c:v>Biomasa</c:v>
                </c:pt>
              </c:strCache>
            </c:strRef>
          </c:tx>
          <c:spPr>
            <a:solidFill>
              <a:schemeClr val="accent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#,##0.0</c:formatCode>
                <c:ptCount val="14"/>
                <c:pt idx="0">
                  <c:v>0</c:v>
                </c:pt>
                <c:pt idx="1">
                  <c:v>2260.9462830000007</c:v>
                </c:pt>
                <c:pt idx="2">
                  <c:v>461.73021</c:v>
                </c:pt>
                <c:pt idx="3">
                  <c:v>470.84171700000002</c:v>
                </c:pt>
                <c:pt idx="4">
                  <c:v>1432.1543229999997</c:v>
                </c:pt>
                <c:pt idx="5">
                  <c:v>787.91385400000036</c:v>
                </c:pt>
                <c:pt idx="6">
                  <c:v>3.147717000000001</c:v>
                </c:pt>
                <c:pt idx="7">
                  <c:v>6312.8553850000026</c:v>
                </c:pt>
                <c:pt idx="8">
                  <c:v>149.620316</c:v>
                </c:pt>
                <c:pt idx="9">
                  <c:v>133.58707499999994</c:v>
                </c:pt>
                <c:pt idx="10">
                  <c:v>1632.1289459999996</c:v>
                </c:pt>
                <c:pt idx="11">
                  <c:v>1902.2692770000008</c:v>
                </c:pt>
                <c:pt idx="12">
                  <c:v>9437.8108289999964</c:v>
                </c:pt>
                <c:pt idx="13">
                  <c:v>597.30575900000008</c:v>
                </c:pt>
              </c:numCache>
            </c:numRef>
          </c:val>
          <c:extLst>
            <c:ext xmlns:c16="http://schemas.microsoft.com/office/drawing/2014/chart" uri="{C3380CC4-5D6E-409C-BE32-E72D297353CC}">
              <c16:uniqueId val="{00000000-EF37-4A35-B978-FEC626290C06}"/>
            </c:ext>
          </c:extLst>
        </c:ser>
        <c:ser>
          <c:idx val="1"/>
          <c:order val="1"/>
          <c:tx>
            <c:strRef>
              <c:f>'4.3'!$A$6</c:f>
              <c:strCache>
                <c:ptCount val="1"/>
                <c:pt idx="0">
                  <c:v>Bioplyn</c:v>
                </c:pt>
              </c:strCache>
            </c:strRef>
          </c:tx>
          <c:spPr>
            <a:solidFill>
              <a:schemeClr val="accent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#,##0.0</c:formatCode>
                <c:ptCount val="14"/>
                <c:pt idx="0">
                  <c:v>144.84120000000001</c:v>
                </c:pt>
                <c:pt idx="1">
                  <c:v>401.93274400000058</c:v>
                </c:pt>
                <c:pt idx="2">
                  <c:v>288.77616200000006</c:v>
                </c:pt>
                <c:pt idx="3">
                  <c:v>55.783152000000008</c:v>
                </c:pt>
                <c:pt idx="4">
                  <c:v>617.26423199999999</c:v>
                </c:pt>
                <c:pt idx="5">
                  <c:v>391.02842300000015</c:v>
                </c:pt>
                <c:pt idx="6">
                  <c:v>39.877790000000012</c:v>
                </c:pt>
                <c:pt idx="7">
                  <c:v>334.73404900000008</c:v>
                </c:pt>
                <c:pt idx="8">
                  <c:v>330.73394399999984</c:v>
                </c:pt>
                <c:pt idx="9">
                  <c:v>414.0379829999996</c:v>
                </c:pt>
                <c:pt idx="10">
                  <c:v>357.14301499999988</c:v>
                </c:pt>
                <c:pt idx="11">
                  <c:v>436.0385169999999</c:v>
                </c:pt>
                <c:pt idx="12">
                  <c:v>85.966508999999974</c:v>
                </c:pt>
                <c:pt idx="13">
                  <c:v>143.09234500000002</c:v>
                </c:pt>
              </c:numCache>
            </c:numRef>
          </c:val>
          <c:extLst>
            <c:ext xmlns:c16="http://schemas.microsoft.com/office/drawing/2014/chart" uri="{C3380CC4-5D6E-409C-BE32-E72D297353CC}">
              <c16:uniqueId val="{00000001-EF37-4A35-B978-FEC626290C06}"/>
            </c:ext>
          </c:extLst>
        </c:ser>
        <c:ser>
          <c:idx val="2"/>
          <c:order val="2"/>
          <c:tx>
            <c:strRef>
              <c:f>'4.3'!$A$7</c:f>
              <c:strCache>
                <c:ptCount val="1"/>
                <c:pt idx="0">
                  <c:v>Černé uhlí</c:v>
                </c:pt>
              </c:strCache>
            </c:strRef>
          </c:tx>
          <c:spPr>
            <a:solidFill>
              <a:schemeClr val="accent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#,##0.0</c:formatCode>
                <c:ptCount val="14"/>
                <c:pt idx="0">
                  <c:v>0</c:v>
                </c:pt>
                <c:pt idx="1">
                  <c:v>0</c:v>
                </c:pt>
                <c:pt idx="2">
                  <c:v>0.18758000000000002</c:v>
                </c:pt>
                <c:pt idx="3">
                  <c:v>0</c:v>
                </c:pt>
                <c:pt idx="4">
                  <c:v>0</c:v>
                </c:pt>
                <c:pt idx="5">
                  <c:v>2.6560600000000001</c:v>
                </c:pt>
                <c:pt idx="6">
                  <c:v>0.17066999999999999</c:v>
                </c:pt>
                <c:pt idx="7">
                  <c:v>7823.9158529999995</c:v>
                </c:pt>
                <c:pt idx="8">
                  <c:v>0.78632000000000002</c:v>
                </c:pt>
                <c:pt idx="9">
                  <c:v>0</c:v>
                </c:pt>
                <c:pt idx="10">
                  <c:v>0</c:v>
                </c:pt>
                <c:pt idx="11">
                  <c:v>0</c:v>
                </c:pt>
                <c:pt idx="12">
                  <c:v>2.6995</c:v>
                </c:pt>
                <c:pt idx="13">
                  <c:v>33.113259999999997</c:v>
                </c:pt>
              </c:numCache>
            </c:numRef>
          </c:val>
          <c:extLst>
            <c:ext xmlns:c16="http://schemas.microsoft.com/office/drawing/2014/chart" uri="{C3380CC4-5D6E-409C-BE32-E72D297353CC}">
              <c16:uniqueId val="{00000002-EF37-4A35-B978-FEC626290C06}"/>
            </c:ext>
          </c:extLst>
        </c:ser>
        <c:ser>
          <c:idx val="3"/>
          <c:order val="3"/>
          <c:tx>
            <c:strRef>
              <c:f>'4.3'!$A$8</c:f>
              <c:strCache>
                <c:ptCount val="1"/>
                <c:pt idx="0">
                  <c:v>Elektrická energie</c:v>
                </c:pt>
              </c:strCache>
            </c:strRef>
          </c:tx>
          <c:spPr>
            <a:solidFill>
              <a:schemeClr val="accent4"/>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#,##0.0</c:formatCode>
                <c:ptCount val="14"/>
                <c:pt idx="0">
                  <c:v>0</c:v>
                </c:pt>
                <c:pt idx="1">
                  <c:v>7.0499999999999993E-2</c:v>
                </c:pt>
                <c:pt idx="2">
                  <c:v>7.5039999999999996</c:v>
                </c:pt>
                <c:pt idx="3">
                  <c:v>0</c:v>
                </c:pt>
                <c:pt idx="4">
                  <c:v>1.57178</c:v>
                </c:pt>
                <c:pt idx="5">
                  <c:v>5.8966000000000003</c:v>
                </c:pt>
                <c:pt idx="6">
                  <c:v>0.85265999999999997</c:v>
                </c:pt>
                <c:pt idx="7">
                  <c:v>0.60499000000000003</c:v>
                </c:pt>
                <c:pt idx="8">
                  <c:v>0.169179</c:v>
                </c:pt>
                <c:pt idx="9">
                  <c:v>37.72645</c:v>
                </c:pt>
                <c:pt idx="10">
                  <c:v>5.6279799999999973</c:v>
                </c:pt>
                <c:pt idx="11">
                  <c:v>53.529320999999996</c:v>
                </c:pt>
                <c:pt idx="12">
                  <c:v>0.67103000000000002</c:v>
                </c:pt>
                <c:pt idx="13">
                  <c:v>0.21199999999999999</c:v>
                </c:pt>
              </c:numCache>
            </c:numRef>
          </c:val>
          <c:extLst>
            <c:ext xmlns:c16="http://schemas.microsoft.com/office/drawing/2014/chart" uri="{C3380CC4-5D6E-409C-BE32-E72D297353CC}">
              <c16:uniqueId val="{00000003-EF37-4A35-B978-FEC626290C06}"/>
            </c:ext>
          </c:extLst>
        </c:ser>
        <c:ser>
          <c:idx val="4"/>
          <c:order val="4"/>
          <c:tx>
            <c:strRef>
              <c:f>'4.3'!$A$9</c:f>
              <c:strCache>
                <c:ptCount val="1"/>
                <c:pt idx="0">
                  <c:v>Energie prostředí (tepelné čerpadlo)</c:v>
                </c:pt>
              </c:strCache>
            </c:strRef>
          </c:tx>
          <c:spPr>
            <a:solidFill>
              <a:schemeClr val="accent5"/>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#,##0.0</c:formatCode>
                <c:ptCount val="14"/>
                <c:pt idx="0">
                  <c:v>38.308129999999998</c:v>
                </c:pt>
                <c:pt idx="1">
                  <c:v>0</c:v>
                </c:pt>
                <c:pt idx="2">
                  <c:v>0.26641500000000001</c:v>
                </c:pt>
                <c:pt idx="3">
                  <c:v>4.0168699999999999</c:v>
                </c:pt>
                <c:pt idx="4">
                  <c:v>0.46822000000000003</c:v>
                </c:pt>
                <c:pt idx="5">
                  <c:v>0</c:v>
                </c:pt>
                <c:pt idx="6">
                  <c:v>1.3615200000000001</c:v>
                </c:pt>
                <c:pt idx="7">
                  <c:v>0</c:v>
                </c:pt>
                <c:pt idx="8">
                  <c:v>0</c:v>
                </c:pt>
                <c:pt idx="9">
                  <c:v>0</c:v>
                </c:pt>
                <c:pt idx="10">
                  <c:v>0.93600000000000005</c:v>
                </c:pt>
                <c:pt idx="11">
                  <c:v>0</c:v>
                </c:pt>
                <c:pt idx="12">
                  <c:v>53.737200000000001</c:v>
                </c:pt>
                <c:pt idx="13">
                  <c:v>2.04122</c:v>
                </c:pt>
              </c:numCache>
            </c:numRef>
          </c:val>
          <c:extLst>
            <c:ext xmlns:c16="http://schemas.microsoft.com/office/drawing/2014/chart" uri="{C3380CC4-5D6E-409C-BE32-E72D297353CC}">
              <c16:uniqueId val="{00000004-EF37-4A35-B978-FEC626290C06}"/>
            </c:ext>
          </c:extLst>
        </c:ser>
        <c:ser>
          <c:idx val="5"/>
          <c:order val="5"/>
          <c:tx>
            <c:strRef>
              <c:f>'4.3'!$A$10</c:f>
              <c:strCache>
                <c:ptCount val="1"/>
                <c:pt idx="0">
                  <c:v>Energie Slunce (solární kolektor)</c:v>
                </c:pt>
              </c:strCache>
            </c:strRef>
          </c:tx>
          <c:spPr>
            <a:solidFill>
              <a:schemeClr val="accent6"/>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#,##0.0</c:formatCode>
                <c:ptCount val="14"/>
                <c:pt idx="0">
                  <c:v>0</c:v>
                </c:pt>
                <c:pt idx="1">
                  <c:v>0</c:v>
                </c:pt>
                <c:pt idx="2">
                  <c:v>0.21797900000000001</c:v>
                </c:pt>
                <c:pt idx="3">
                  <c:v>1.58701</c:v>
                </c:pt>
                <c:pt idx="4">
                  <c:v>0.15619999999999998</c:v>
                </c:pt>
                <c:pt idx="5">
                  <c:v>1.1099999999999997E-2</c:v>
                </c:pt>
                <c:pt idx="6">
                  <c:v>0</c:v>
                </c:pt>
                <c:pt idx="7">
                  <c:v>0</c:v>
                </c:pt>
                <c:pt idx="8">
                  <c:v>0</c:v>
                </c:pt>
                <c:pt idx="9">
                  <c:v>0</c:v>
                </c:pt>
                <c:pt idx="10">
                  <c:v>0</c:v>
                </c:pt>
                <c:pt idx="11">
                  <c:v>0</c:v>
                </c:pt>
                <c:pt idx="12">
                  <c:v>7.2999999999999995E-2</c:v>
                </c:pt>
                <c:pt idx="13">
                  <c:v>0</c:v>
                </c:pt>
              </c:numCache>
            </c:numRef>
          </c:val>
          <c:extLst>
            <c:ext xmlns:c16="http://schemas.microsoft.com/office/drawing/2014/chart" uri="{C3380CC4-5D6E-409C-BE32-E72D297353CC}">
              <c16:uniqueId val="{00000005-EF37-4A35-B978-FEC626290C06}"/>
            </c:ext>
          </c:extLst>
        </c:ser>
        <c:ser>
          <c:idx val="6"/>
          <c:order val="6"/>
          <c:tx>
            <c:strRef>
              <c:f>'4.3'!$A$11</c:f>
              <c:strCache>
                <c:ptCount val="1"/>
                <c:pt idx="0">
                  <c:v>Hnědé uhlí</c:v>
                </c:pt>
              </c:strCache>
            </c:strRef>
          </c:tx>
          <c:spPr>
            <a:solidFill>
              <a:srgbClr val="F0948F"/>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#,##0.0</c:formatCode>
                <c:ptCount val="14"/>
                <c:pt idx="0">
                  <c:v>0</c:v>
                </c:pt>
                <c:pt idx="1">
                  <c:v>1780.2183580000001</c:v>
                </c:pt>
                <c:pt idx="2">
                  <c:v>14.84328</c:v>
                </c:pt>
                <c:pt idx="3">
                  <c:v>4323.0050590000001</c:v>
                </c:pt>
                <c:pt idx="4">
                  <c:v>326.34996100000001</c:v>
                </c:pt>
                <c:pt idx="5">
                  <c:v>1652.0047200000001</c:v>
                </c:pt>
                <c:pt idx="6">
                  <c:v>79.781709000000021</c:v>
                </c:pt>
                <c:pt idx="7">
                  <c:v>656.86595999999986</c:v>
                </c:pt>
                <c:pt idx="8">
                  <c:v>1811.8646250000002</c:v>
                </c:pt>
                <c:pt idx="9">
                  <c:v>4669.0617310000007</c:v>
                </c:pt>
                <c:pt idx="10">
                  <c:v>2183.2352189999997</c:v>
                </c:pt>
                <c:pt idx="11">
                  <c:v>11191.787936000002</c:v>
                </c:pt>
                <c:pt idx="12">
                  <c:v>16097.069710999995</c:v>
                </c:pt>
                <c:pt idx="13">
                  <c:v>2032.6049410000001</c:v>
                </c:pt>
              </c:numCache>
            </c:numRef>
          </c:val>
          <c:extLst>
            <c:ext xmlns:c16="http://schemas.microsoft.com/office/drawing/2014/chart" uri="{C3380CC4-5D6E-409C-BE32-E72D297353CC}">
              <c16:uniqueId val="{00000006-EF37-4A35-B978-FEC626290C06}"/>
            </c:ext>
          </c:extLst>
        </c:ser>
        <c:ser>
          <c:idx val="7"/>
          <c:order val="7"/>
          <c:tx>
            <c:strRef>
              <c:f>'4.3'!$A$12</c:f>
              <c:strCache>
                <c:ptCount val="1"/>
                <c:pt idx="0">
                  <c:v>Jaderné palivo</c:v>
                </c:pt>
              </c:strCache>
            </c:strRef>
          </c:tx>
          <c:spPr>
            <a:solidFill>
              <a:srgbClr val="F7C9C7"/>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#,##0.0</c:formatCode>
                <c:ptCount val="14"/>
                <c:pt idx="0">
                  <c:v>0</c:v>
                </c:pt>
                <c:pt idx="1">
                  <c:v>1206.79</c:v>
                </c:pt>
                <c:pt idx="2">
                  <c:v>0</c:v>
                </c:pt>
                <c:pt idx="3">
                  <c:v>0</c:v>
                </c:pt>
                <c:pt idx="4">
                  <c:v>378.85599999999999</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EF37-4A35-B978-FEC626290C06}"/>
            </c:ext>
          </c:extLst>
        </c:ser>
        <c:ser>
          <c:idx val="8"/>
          <c:order val="8"/>
          <c:tx>
            <c:strRef>
              <c:f>'4.3'!$A$13</c:f>
              <c:strCache>
                <c:ptCount val="1"/>
                <c:pt idx="0">
                  <c:v>Koks</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#,##0.0</c:formatCode>
                <c:ptCount val="14"/>
                <c:pt idx="0">
                  <c:v>0</c:v>
                </c:pt>
                <c:pt idx="1">
                  <c:v>0</c:v>
                </c:pt>
                <c:pt idx="2">
                  <c:v>0</c:v>
                </c:pt>
                <c:pt idx="3">
                  <c:v>0</c:v>
                </c:pt>
                <c:pt idx="4">
                  <c:v>0</c:v>
                </c:pt>
                <c:pt idx="5">
                  <c:v>0</c:v>
                </c:pt>
                <c:pt idx="6">
                  <c:v>0</c:v>
                </c:pt>
                <c:pt idx="7">
                  <c:v>0</c:v>
                </c:pt>
                <c:pt idx="8">
                  <c:v>0</c:v>
                </c:pt>
                <c:pt idx="9">
                  <c:v>0</c:v>
                </c:pt>
                <c:pt idx="10">
                  <c:v>0</c:v>
                </c:pt>
                <c:pt idx="11">
                  <c:v>5.6000000000000001E-2</c:v>
                </c:pt>
                <c:pt idx="12">
                  <c:v>0</c:v>
                </c:pt>
                <c:pt idx="13">
                  <c:v>0</c:v>
                </c:pt>
              </c:numCache>
            </c:numRef>
          </c:val>
          <c:extLst>
            <c:ext xmlns:c16="http://schemas.microsoft.com/office/drawing/2014/chart" uri="{C3380CC4-5D6E-409C-BE32-E72D297353CC}">
              <c16:uniqueId val="{00000008-EF37-4A35-B978-FEC626290C06}"/>
            </c:ext>
          </c:extLst>
        </c:ser>
        <c:ser>
          <c:idx val="9"/>
          <c:order val="9"/>
          <c:tx>
            <c:strRef>
              <c:f>'4.3'!$A$14</c:f>
              <c:strCache>
                <c:ptCount val="1"/>
                <c:pt idx="0">
                  <c:v>Odpadní teplo</c:v>
                </c:pt>
              </c:strCache>
            </c:strRef>
          </c:tx>
          <c:spPr>
            <a:solidFill>
              <a:srgbClr val="64636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#,##0.0</c:formatCode>
                <c:ptCount val="14"/>
                <c:pt idx="0">
                  <c:v>0</c:v>
                </c:pt>
                <c:pt idx="1">
                  <c:v>0</c:v>
                </c:pt>
                <c:pt idx="2">
                  <c:v>70.836970000000008</c:v>
                </c:pt>
                <c:pt idx="3">
                  <c:v>10.062100000000001</c:v>
                </c:pt>
                <c:pt idx="4">
                  <c:v>32.517000000000003</c:v>
                </c:pt>
                <c:pt idx="5">
                  <c:v>0</c:v>
                </c:pt>
                <c:pt idx="6">
                  <c:v>10.527040000000001</c:v>
                </c:pt>
                <c:pt idx="7">
                  <c:v>1547.8640399999997</c:v>
                </c:pt>
                <c:pt idx="8">
                  <c:v>656.05632100000003</c:v>
                </c:pt>
                <c:pt idx="9">
                  <c:v>111.929</c:v>
                </c:pt>
                <c:pt idx="10">
                  <c:v>0</c:v>
                </c:pt>
                <c:pt idx="11">
                  <c:v>2696.268</c:v>
                </c:pt>
                <c:pt idx="12">
                  <c:v>1183.52523</c:v>
                </c:pt>
                <c:pt idx="13">
                  <c:v>412.01299999999998</c:v>
                </c:pt>
              </c:numCache>
            </c:numRef>
          </c:val>
          <c:extLst>
            <c:ext xmlns:c16="http://schemas.microsoft.com/office/drawing/2014/chart" uri="{C3380CC4-5D6E-409C-BE32-E72D297353CC}">
              <c16:uniqueId val="{00000009-EF37-4A35-B978-FEC626290C06}"/>
            </c:ext>
          </c:extLst>
        </c:ser>
        <c:ser>
          <c:idx val="10"/>
          <c:order val="10"/>
          <c:tx>
            <c:strRef>
              <c:f>'4.3'!$A$15</c:f>
              <c:strCache>
                <c:ptCount val="1"/>
                <c:pt idx="0">
                  <c:v>Ostatní kapalná paliva</c:v>
                </c:pt>
              </c:strCache>
            </c:strRef>
          </c:tx>
          <c:spPr>
            <a:solidFill>
              <a:srgbClr val="9D9D9C"/>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#,##0.0</c:formatCode>
                <c:ptCount val="14"/>
                <c:pt idx="0">
                  <c:v>0</c:v>
                </c:pt>
                <c:pt idx="1">
                  <c:v>0</c:v>
                </c:pt>
                <c:pt idx="2">
                  <c:v>0</c:v>
                </c:pt>
                <c:pt idx="3">
                  <c:v>0</c:v>
                </c:pt>
                <c:pt idx="4">
                  <c:v>0</c:v>
                </c:pt>
                <c:pt idx="5">
                  <c:v>0</c:v>
                </c:pt>
                <c:pt idx="6">
                  <c:v>0</c:v>
                </c:pt>
                <c:pt idx="7">
                  <c:v>0</c:v>
                </c:pt>
                <c:pt idx="8">
                  <c:v>0.34292999999999996</c:v>
                </c:pt>
                <c:pt idx="9">
                  <c:v>0</c:v>
                </c:pt>
                <c:pt idx="10">
                  <c:v>0</c:v>
                </c:pt>
                <c:pt idx="11">
                  <c:v>23.977400000000003</c:v>
                </c:pt>
                <c:pt idx="12">
                  <c:v>0</c:v>
                </c:pt>
                <c:pt idx="13">
                  <c:v>222.82900000000001</c:v>
                </c:pt>
              </c:numCache>
            </c:numRef>
          </c:val>
          <c:extLst>
            <c:ext xmlns:c16="http://schemas.microsoft.com/office/drawing/2014/chart" uri="{C3380CC4-5D6E-409C-BE32-E72D297353CC}">
              <c16:uniqueId val="{0000000A-EF37-4A35-B978-FEC626290C06}"/>
            </c:ext>
          </c:extLst>
        </c:ser>
        <c:ser>
          <c:idx val="11"/>
          <c:order val="11"/>
          <c:tx>
            <c:strRef>
              <c:f>'4.3'!$A$16</c:f>
              <c:strCache>
                <c:ptCount val="1"/>
                <c:pt idx="0">
                  <c:v>Ostatní pevná paliva</c:v>
                </c:pt>
              </c:strCache>
            </c:strRef>
          </c:tx>
          <c:spPr>
            <a:solidFill>
              <a:srgbClr val="D0D0D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#,##0.0</c:formatCode>
                <c:ptCount val="14"/>
                <c:pt idx="0">
                  <c:v>1174.42643</c:v>
                </c:pt>
                <c:pt idx="1">
                  <c:v>8.5290280000000003</c:v>
                </c:pt>
                <c:pt idx="2">
                  <c:v>1905.884996</c:v>
                </c:pt>
                <c:pt idx="3">
                  <c:v>2.7429320000000001</c:v>
                </c:pt>
                <c:pt idx="4">
                  <c:v>10.754507</c:v>
                </c:pt>
                <c:pt idx="5">
                  <c:v>0</c:v>
                </c:pt>
                <c:pt idx="6">
                  <c:v>768.36260000000004</c:v>
                </c:pt>
                <c:pt idx="7">
                  <c:v>127.322658</c:v>
                </c:pt>
                <c:pt idx="8">
                  <c:v>476.35979099999997</c:v>
                </c:pt>
                <c:pt idx="9">
                  <c:v>0</c:v>
                </c:pt>
                <c:pt idx="10">
                  <c:v>295.983836</c:v>
                </c:pt>
                <c:pt idx="11">
                  <c:v>88.850999999999999</c:v>
                </c:pt>
                <c:pt idx="12">
                  <c:v>19.648669999999999</c:v>
                </c:pt>
                <c:pt idx="13">
                  <c:v>82.595999999999989</c:v>
                </c:pt>
              </c:numCache>
            </c:numRef>
          </c:val>
          <c:extLst>
            <c:ext xmlns:c16="http://schemas.microsoft.com/office/drawing/2014/chart" uri="{C3380CC4-5D6E-409C-BE32-E72D297353CC}">
              <c16:uniqueId val="{0000000B-EF37-4A35-B978-FEC626290C06}"/>
            </c:ext>
          </c:extLst>
        </c:ser>
        <c:ser>
          <c:idx val="12"/>
          <c:order val="12"/>
          <c:tx>
            <c:strRef>
              <c:f>'4.3'!$A$17</c:f>
              <c:strCache>
                <c:ptCount val="1"/>
                <c:pt idx="0">
                  <c:v>Ostatní plyny</c:v>
                </c:pt>
              </c:strCache>
            </c:strRef>
          </c:tx>
          <c:spPr>
            <a:pattFill prst="ltUpDiag">
              <a:fgClr>
                <a:schemeClr val="accent1"/>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#,##0.0</c:formatCode>
                <c:ptCount val="14"/>
                <c:pt idx="0">
                  <c:v>0</c:v>
                </c:pt>
                <c:pt idx="1">
                  <c:v>2.987959</c:v>
                </c:pt>
                <c:pt idx="2">
                  <c:v>0</c:v>
                </c:pt>
                <c:pt idx="3">
                  <c:v>83.772900000000007</c:v>
                </c:pt>
                <c:pt idx="4">
                  <c:v>0</c:v>
                </c:pt>
                <c:pt idx="5">
                  <c:v>0</c:v>
                </c:pt>
                <c:pt idx="6">
                  <c:v>0</c:v>
                </c:pt>
                <c:pt idx="7">
                  <c:v>3624.1372190000002</c:v>
                </c:pt>
                <c:pt idx="8">
                  <c:v>0.49497000000000002</c:v>
                </c:pt>
                <c:pt idx="9">
                  <c:v>0</c:v>
                </c:pt>
                <c:pt idx="10">
                  <c:v>2.3679999999999999</c:v>
                </c:pt>
                <c:pt idx="11">
                  <c:v>740.64406199999974</c:v>
                </c:pt>
                <c:pt idx="12">
                  <c:v>889.91499999999996</c:v>
                </c:pt>
                <c:pt idx="13">
                  <c:v>1335.2232100000001</c:v>
                </c:pt>
              </c:numCache>
            </c:numRef>
          </c:val>
          <c:extLst>
            <c:ext xmlns:c16="http://schemas.microsoft.com/office/drawing/2014/chart" uri="{C3380CC4-5D6E-409C-BE32-E72D297353CC}">
              <c16:uniqueId val="{0000000C-EF37-4A35-B978-FEC626290C06}"/>
            </c:ext>
          </c:extLst>
        </c:ser>
        <c:ser>
          <c:idx val="13"/>
          <c:order val="13"/>
          <c:tx>
            <c:strRef>
              <c:f>'4.3'!$A$18</c:f>
              <c:strCache>
                <c:ptCount val="1"/>
                <c:pt idx="0">
                  <c:v>Ostatní</c:v>
                </c:pt>
              </c:strCache>
            </c:strRef>
          </c:tx>
          <c:spPr>
            <a:pattFill prst="ltUpDiag">
              <a:fgClr>
                <a:schemeClr val="accent5"/>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EF37-4A35-B978-FEC626290C06}"/>
            </c:ext>
          </c:extLst>
        </c:ser>
        <c:ser>
          <c:idx val="14"/>
          <c:order val="14"/>
          <c:tx>
            <c:strRef>
              <c:f>'4.3'!$A$19</c:f>
              <c:strCache>
                <c:ptCount val="1"/>
                <c:pt idx="0">
                  <c:v>Topné oleje</c:v>
                </c:pt>
              </c:strCache>
            </c:strRef>
          </c:tx>
          <c:spPr>
            <a:pattFill prst="ltUpDiag">
              <a:fgClr>
                <a:schemeClr val="accent2"/>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#,##0.0</c:formatCode>
                <c:ptCount val="14"/>
                <c:pt idx="0">
                  <c:v>4.5999999999999999E-2</c:v>
                </c:pt>
                <c:pt idx="1">
                  <c:v>32.415395000000011</c:v>
                </c:pt>
                <c:pt idx="2">
                  <c:v>10.527915999999998</c:v>
                </c:pt>
                <c:pt idx="3">
                  <c:v>0.67202700000000004</c:v>
                </c:pt>
                <c:pt idx="4">
                  <c:v>1.4142670000000006</c:v>
                </c:pt>
                <c:pt idx="5">
                  <c:v>4.0995580000000009</c:v>
                </c:pt>
                <c:pt idx="6">
                  <c:v>17.552900000000001</c:v>
                </c:pt>
                <c:pt idx="7">
                  <c:v>70.898881000000003</c:v>
                </c:pt>
                <c:pt idx="8">
                  <c:v>101.80052700000003</c:v>
                </c:pt>
                <c:pt idx="9">
                  <c:v>2.7976010000000016</c:v>
                </c:pt>
                <c:pt idx="10">
                  <c:v>8.8414359999999999</c:v>
                </c:pt>
                <c:pt idx="11">
                  <c:v>28.530646999999998</c:v>
                </c:pt>
                <c:pt idx="12">
                  <c:v>5.303852</c:v>
                </c:pt>
                <c:pt idx="13">
                  <c:v>2.2063290000000002</c:v>
                </c:pt>
              </c:numCache>
            </c:numRef>
          </c:val>
          <c:extLst>
            <c:ext xmlns:c16="http://schemas.microsoft.com/office/drawing/2014/chart" uri="{C3380CC4-5D6E-409C-BE32-E72D297353CC}">
              <c16:uniqueId val="{0000000E-EF37-4A35-B978-FEC626290C06}"/>
            </c:ext>
          </c:extLst>
        </c:ser>
        <c:ser>
          <c:idx val="15"/>
          <c:order val="15"/>
          <c:tx>
            <c:strRef>
              <c:f>'4.3'!$A$20</c:f>
              <c:strCache>
                <c:ptCount val="1"/>
                <c:pt idx="0">
                  <c:v>Zemní plyn</c:v>
                </c:pt>
              </c:strCache>
            </c:strRef>
          </c:tx>
          <c:spPr>
            <a:pattFill prst="ltUpDiag">
              <a:fgClr>
                <a:schemeClr val="accent6"/>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#,##0.0</c:formatCode>
                <c:ptCount val="14"/>
                <c:pt idx="0">
                  <c:v>3387.6415119999974</c:v>
                </c:pt>
                <c:pt idx="1">
                  <c:v>726.84998199999905</c:v>
                </c:pt>
                <c:pt idx="2">
                  <c:v>4054.3958250000051</c:v>
                </c:pt>
                <c:pt idx="3">
                  <c:v>1400.541645</c:v>
                </c:pt>
                <c:pt idx="4">
                  <c:v>730.08899399999984</c:v>
                </c:pt>
                <c:pt idx="5">
                  <c:v>1332.8120150000004</c:v>
                </c:pt>
                <c:pt idx="6">
                  <c:v>1331.1958450000004</c:v>
                </c:pt>
                <c:pt idx="7">
                  <c:v>2732.7537670000006</c:v>
                </c:pt>
                <c:pt idx="8">
                  <c:v>2342.4977319999994</c:v>
                </c:pt>
                <c:pt idx="9">
                  <c:v>464.84476000000006</c:v>
                </c:pt>
                <c:pt idx="10">
                  <c:v>906.792823</c:v>
                </c:pt>
                <c:pt idx="11">
                  <c:v>5653.7593979999956</c:v>
                </c:pt>
                <c:pt idx="12">
                  <c:v>1214.5501829999989</c:v>
                </c:pt>
                <c:pt idx="13">
                  <c:v>1542.1728490000035</c:v>
                </c:pt>
              </c:numCache>
            </c:numRef>
          </c:val>
          <c:extLst>
            <c:ext xmlns:c16="http://schemas.microsoft.com/office/drawing/2014/chart" uri="{C3380CC4-5D6E-409C-BE32-E72D297353CC}">
              <c16:uniqueId val="{0000000F-EF37-4A35-B978-FEC626290C06}"/>
            </c:ext>
          </c:extLst>
        </c:ser>
        <c:dLbls>
          <c:showLegendKey val="0"/>
          <c:showVal val="0"/>
          <c:showCatName val="0"/>
          <c:showSerName val="0"/>
          <c:showPercent val="0"/>
          <c:showBubbleSize val="0"/>
        </c:dLbls>
        <c:gapWidth val="50"/>
        <c:overlap val="100"/>
        <c:axId val="231081856"/>
        <c:axId val="231083392"/>
      </c:barChart>
      <c:catAx>
        <c:axId val="231081856"/>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1083392"/>
        <c:crosses val="autoZero"/>
        <c:auto val="1"/>
        <c:lblAlgn val="ctr"/>
        <c:lblOffset val="100"/>
        <c:noMultiLvlLbl val="0"/>
      </c:catAx>
      <c:valAx>
        <c:axId val="231083392"/>
        <c:scaling>
          <c:orientation val="minMax"/>
          <c:max val="30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108185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extLst>
            <c:ext xmlns:c16="http://schemas.microsoft.com/office/drawing/2014/chart" uri="{C3380CC4-5D6E-409C-BE32-E72D297353CC}">
              <c16:uniqueId val="{00000000-23D2-4185-9911-1AA78E8AE87D}"/>
            </c:ext>
          </c:extLst>
        </c:ser>
        <c:dLbls>
          <c:showLegendKey val="0"/>
          <c:showVal val="0"/>
          <c:showCatName val="0"/>
          <c:showSerName val="0"/>
          <c:showPercent val="0"/>
          <c:showBubbleSize val="0"/>
        </c:dLbls>
        <c:gapWidth val="150"/>
        <c:axId val="239985408"/>
        <c:axId val="239986944"/>
      </c:barChart>
      <c:catAx>
        <c:axId val="239985408"/>
        <c:scaling>
          <c:orientation val="minMax"/>
        </c:scaling>
        <c:delete val="0"/>
        <c:axPos val="l"/>
        <c:numFmt formatCode="General" sourceLinked="1"/>
        <c:majorTickMark val="none"/>
        <c:minorTickMark val="none"/>
        <c:tickLblPos val="nextTo"/>
        <c:txPr>
          <a:bodyPr/>
          <a:lstStyle/>
          <a:p>
            <a:pPr>
              <a:defRPr sz="900"/>
            </a:pPr>
            <a:endParaRPr lang="cs-CZ"/>
          </a:p>
        </c:txPr>
        <c:crossAx val="239986944"/>
        <c:crosses val="autoZero"/>
        <c:auto val="1"/>
        <c:lblAlgn val="ctr"/>
        <c:lblOffset val="100"/>
        <c:noMultiLvlLbl val="0"/>
      </c:catAx>
      <c:valAx>
        <c:axId val="239986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985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38CE-44D1-85D7-94C1CC5A2F72}"/>
              </c:ext>
            </c:extLst>
          </c:dPt>
          <c:cat>
            <c:numRef>
              <c:f>'14.11'!$J$19:$J$26</c:f>
              <c:numCache>
                <c:formatCode>General</c:formatCode>
                <c:ptCount val="8"/>
              </c:numCache>
            </c:numRef>
          </c:cat>
          <c:val>
            <c:numRef>
              <c:f>'14.11'!$K$19:$K$26</c:f>
              <c:numCache>
                <c:formatCode>General</c:formatCode>
                <c:ptCount val="8"/>
              </c:numCache>
            </c:numRef>
          </c:val>
          <c:extLst>
            <c:ext xmlns:c16="http://schemas.microsoft.com/office/drawing/2014/chart" uri="{C3380CC4-5D6E-409C-BE32-E72D297353CC}">
              <c16:uniqueId val="{00000002-38CE-44D1-85D7-94C1CC5A2F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extLst>
            <c:ext xmlns:c16="http://schemas.microsoft.com/office/drawing/2014/chart" uri="{C3380CC4-5D6E-409C-BE32-E72D297353CC}">
              <c16:uniqueId val="{00000000-8067-45B0-B91B-8BE079E260DC}"/>
            </c:ext>
          </c:extLst>
        </c:ser>
        <c:dLbls>
          <c:showLegendKey val="0"/>
          <c:showVal val="0"/>
          <c:showCatName val="0"/>
          <c:showSerName val="0"/>
          <c:showPercent val="0"/>
          <c:showBubbleSize val="0"/>
        </c:dLbls>
        <c:gapWidth val="150"/>
        <c:axId val="282414080"/>
        <c:axId val="282444544"/>
      </c:barChart>
      <c:catAx>
        <c:axId val="282414080"/>
        <c:scaling>
          <c:orientation val="maxMin"/>
        </c:scaling>
        <c:delete val="0"/>
        <c:axPos val="l"/>
        <c:numFmt formatCode="0.0" sourceLinked="1"/>
        <c:majorTickMark val="none"/>
        <c:minorTickMark val="none"/>
        <c:tickLblPos val="nextTo"/>
        <c:txPr>
          <a:bodyPr/>
          <a:lstStyle/>
          <a:p>
            <a:pPr>
              <a:defRPr sz="900"/>
            </a:pPr>
            <a:endParaRPr lang="cs-CZ"/>
          </a:p>
        </c:txPr>
        <c:crossAx val="282444544"/>
        <c:crosses val="autoZero"/>
        <c:auto val="1"/>
        <c:lblAlgn val="ctr"/>
        <c:lblOffset val="100"/>
        <c:noMultiLvlLbl val="0"/>
      </c:catAx>
      <c:valAx>
        <c:axId val="28244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2414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extLst>
            <c:ext xmlns:c16="http://schemas.microsoft.com/office/drawing/2014/chart" uri="{C3380CC4-5D6E-409C-BE32-E72D297353CC}">
              <c16:uniqueId val="{00000000-B9A4-4520-8A93-B59E49D15D68}"/>
            </c:ext>
          </c:extLst>
        </c:ser>
        <c:dLbls>
          <c:showLegendKey val="0"/>
          <c:showVal val="0"/>
          <c:showCatName val="0"/>
          <c:showSerName val="0"/>
          <c:showPercent val="0"/>
          <c:showBubbleSize val="0"/>
        </c:dLbls>
        <c:gapWidth val="150"/>
        <c:axId val="282469120"/>
        <c:axId val="282470656"/>
      </c:barChart>
      <c:catAx>
        <c:axId val="282469120"/>
        <c:scaling>
          <c:orientation val="minMax"/>
        </c:scaling>
        <c:delete val="0"/>
        <c:axPos val="l"/>
        <c:numFmt formatCode="General" sourceLinked="1"/>
        <c:majorTickMark val="none"/>
        <c:minorTickMark val="none"/>
        <c:tickLblPos val="nextTo"/>
        <c:txPr>
          <a:bodyPr/>
          <a:lstStyle/>
          <a:p>
            <a:pPr>
              <a:defRPr sz="900"/>
            </a:pPr>
            <a:endParaRPr lang="cs-CZ"/>
          </a:p>
        </c:txPr>
        <c:crossAx val="282470656"/>
        <c:crosses val="autoZero"/>
        <c:auto val="1"/>
        <c:lblAlgn val="ctr"/>
        <c:lblOffset val="100"/>
        <c:noMultiLvlLbl val="0"/>
      </c:catAx>
      <c:valAx>
        <c:axId val="282470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2469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#,##0.0</c:formatCode>
                <c:ptCount val="3"/>
              </c:numCache>
            </c:numRef>
          </c:val>
          <c:extLst>
            <c:ext xmlns:c16="http://schemas.microsoft.com/office/drawing/2014/chart" uri="{C3380CC4-5D6E-409C-BE32-E72D297353CC}">
              <c16:uniqueId val="{00000000-D8D9-4205-8FFE-D75120B2EB3F}"/>
            </c:ext>
          </c:extLst>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#,##0.0</c:formatCode>
                <c:ptCount val="3"/>
              </c:numCache>
            </c:numRef>
          </c:val>
          <c:extLst>
            <c:ext xmlns:c16="http://schemas.microsoft.com/office/drawing/2014/chart" uri="{C3380CC4-5D6E-409C-BE32-E72D297353CC}">
              <c16:uniqueId val="{00000001-D8D9-4205-8FFE-D75120B2EB3F}"/>
            </c:ext>
          </c:extLst>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#,##0.0</c:formatCode>
                <c:ptCount val="3"/>
              </c:numCache>
            </c:numRef>
          </c:val>
          <c:extLst>
            <c:ext xmlns:c16="http://schemas.microsoft.com/office/drawing/2014/chart" uri="{C3380CC4-5D6E-409C-BE32-E72D297353CC}">
              <c16:uniqueId val="{00000002-D8D9-4205-8FFE-D75120B2EB3F}"/>
            </c:ext>
          </c:extLst>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#,##0.0</c:formatCode>
                <c:ptCount val="3"/>
              </c:numCache>
            </c:numRef>
          </c:val>
          <c:extLst>
            <c:ext xmlns:c16="http://schemas.microsoft.com/office/drawing/2014/chart" uri="{C3380CC4-5D6E-409C-BE32-E72D297353CC}">
              <c16:uniqueId val="{00000003-D8D9-4205-8FFE-D75120B2EB3F}"/>
            </c:ext>
          </c:extLst>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#,##0.0</c:formatCode>
                <c:ptCount val="3"/>
              </c:numCache>
            </c:numRef>
          </c:val>
          <c:extLst>
            <c:ext xmlns:c16="http://schemas.microsoft.com/office/drawing/2014/chart" uri="{C3380CC4-5D6E-409C-BE32-E72D297353CC}">
              <c16:uniqueId val="{00000004-D8D9-4205-8FFE-D75120B2EB3F}"/>
            </c:ext>
          </c:extLst>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#,##0.0</c:formatCode>
                <c:ptCount val="3"/>
              </c:numCache>
            </c:numRef>
          </c:val>
          <c:extLst>
            <c:ext xmlns:c16="http://schemas.microsoft.com/office/drawing/2014/chart" uri="{C3380CC4-5D6E-409C-BE32-E72D297353CC}">
              <c16:uniqueId val="{00000005-D8D9-4205-8FFE-D75120B2EB3F}"/>
            </c:ext>
          </c:extLst>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#,##0.0</c:formatCode>
                <c:ptCount val="3"/>
              </c:numCache>
            </c:numRef>
          </c:val>
          <c:extLst>
            <c:ext xmlns:c16="http://schemas.microsoft.com/office/drawing/2014/chart" uri="{C3380CC4-5D6E-409C-BE32-E72D297353CC}">
              <c16:uniqueId val="{00000006-D8D9-4205-8FFE-D75120B2EB3F}"/>
            </c:ext>
          </c:extLst>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#,##0.0</c:formatCode>
                <c:ptCount val="3"/>
              </c:numCache>
            </c:numRef>
          </c:val>
          <c:extLst>
            <c:ext xmlns:c16="http://schemas.microsoft.com/office/drawing/2014/chart" uri="{C3380CC4-5D6E-409C-BE32-E72D297353CC}">
              <c16:uniqueId val="{00000007-D8D9-4205-8FFE-D75120B2EB3F}"/>
            </c:ext>
          </c:extLst>
        </c:ser>
        <c:dLbls>
          <c:showLegendKey val="0"/>
          <c:showVal val="0"/>
          <c:showCatName val="0"/>
          <c:showSerName val="0"/>
          <c:showPercent val="0"/>
          <c:showBubbleSize val="0"/>
        </c:dLbls>
        <c:gapWidth val="150"/>
        <c:overlap val="100"/>
        <c:axId val="282520192"/>
        <c:axId val="284635520"/>
      </c:barChart>
      <c:catAx>
        <c:axId val="282520192"/>
        <c:scaling>
          <c:orientation val="minMax"/>
        </c:scaling>
        <c:delete val="0"/>
        <c:axPos val="b"/>
        <c:numFmt formatCode="General" sourceLinked="1"/>
        <c:majorTickMark val="none"/>
        <c:minorTickMark val="none"/>
        <c:tickLblPos val="nextTo"/>
        <c:txPr>
          <a:bodyPr/>
          <a:lstStyle/>
          <a:p>
            <a:pPr>
              <a:defRPr sz="900"/>
            </a:pPr>
            <a:endParaRPr lang="cs-CZ"/>
          </a:p>
        </c:txPr>
        <c:crossAx val="284635520"/>
        <c:crosses val="autoZero"/>
        <c:auto val="1"/>
        <c:lblAlgn val="ctr"/>
        <c:lblOffset val="100"/>
        <c:noMultiLvlLbl val="0"/>
      </c:catAx>
      <c:valAx>
        <c:axId val="284635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252019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extLst>
            <c:ext xmlns:c16="http://schemas.microsoft.com/office/drawing/2014/chart" uri="{C3380CC4-5D6E-409C-BE32-E72D297353CC}">
              <c16:uniqueId val="{00000000-284D-48C2-8EA4-9AF7E6CF9D65}"/>
            </c:ext>
          </c:extLst>
        </c:ser>
        <c:dLbls>
          <c:showLegendKey val="0"/>
          <c:showVal val="0"/>
          <c:showCatName val="0"/>
          <c:showSerName val="0"/>
          <c:showPercent val="0"/>
          <c:showBubbleSize val="0"/>
        </c:dLbls>
        <c:gapWidth val="150"/>
        <c:axId val="284660864"/>
        <c:axId val="284662400"/>
      </c:barChart>
      <c:catAx>
        <c:axId val="284660864"/>
        <c:scaling>
          <c:orientation val="minMax"/>
        </c:scaling>
        <c:delete val="0"/>
        <c:axPos val="l"/>
        <c:numFmt formatCode="General" sourceLinked="1"/>
        <c:majorTickMark val="none"/>
        <c:minorTickMark val="none"/>
        <c:tickLblPos val="nextTo"/>
        <c:txPr>
          <a:bodyPr/>
          <a:lstStyle/>
          <a:p>
            <a:pPr>
              <a:defRPr sz="900"/>
            </a:pPr>
            <a:endParaRPr lang="cs-CZ"/>
          </a:p>
        </c:txPr>
        <c:crossAx val="284662400"/>
        <c:crosses val="autoZero"/>
        <c:auto val="1"/>
        <c:lblAlgn val="ctr"/>
        <c:lblOffset val="100"/>
        <c:noMultiLvlLbl val="0"/>
      </c:catAx>
      <c:valAx>
        <c:axId val="2846624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6608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B811-48CA-9688-34DCE695C456}"/>
              </c:ext>
            </c:extLst>
          </c:dPt>
          <c:cat>
            <c:numRef>
              <c:f>'14.12'!$J$19:$J$26</c:f>
              <c:numCache>
                <c:formatCode>General</c:formatCode>
                <c:ptCount val="8"/>
              </c:numCache>
            </c:numRef>
          </c:cat>
          <c:val>
            <c:numRef>
              <c:f>'14.12'!$K$19:$K$26</c:f>
              <c:numCache>
                <c:formatCode>General</c:formatCode>
                <c:ptCount val="8"/>
              </c:numCache>
            </c:numRef>
          </c:val>
          <c:extLst>
            <c:ext xmlns:c16="http://schemas.microsoft.com/office/drawing/2014/chart" uri="{C3380CC4-5D6E-409C-BE32-E72D297353CC}">
              <c16:uniqueId val="{00000002-B811-48CA-9688-34DCE695C45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extLst>
            <c:ext xmlns:c16="http://schemas.microsoft.com/office/drawing/2014/chart" uri="{C3380CC4-5D6E-409C-BE32-E72D297353CC}">
              <c16:uniqueId val="{00000000-D62E-46B3-B390-D4ABEDCE35D4}"/>
            </c:ext>
          </c:extLst>
        </c:ser>
        <c:dLbls>
          <c:showLegendKey val="0"/>
          <c:showVal val="0"/>
          <c:showCatName val="0"/>
          <c:showSerName val="0"/>
          <c:showPercent val="0"/>
          <c:showBubbleSize val="0"/>
        </c:dLbls>
        <c:gapWidth val="150"/>
        <c:axId val="284748416"/>
        <c:axId val="284758400"/>
      </c:barChart>
      <c:catAx>
        <c:axId val="284748416"/>
        <c:scaling>
          <c:orientation val="maxMin"/>
        </c:scaling>
        <c:delete val="0"/>
        <c:axPos val="l"/>
        <c:numFmt formatCode="0.0" sourceLinked="1"/>
        <c:majorTickMark val="none"/>
        <c:minorTickMark val="none"/>
        <c:tickLblPos val="nextTo"/>
        <c:txPr>
          <a:bodyPr/>
          <a:lstStyle/>
          <a:p>
            <a:pPr>
              <a:defRPr sz="900"/>
            </a:pPr>
            <a:endParaRPr lang="cs-CZ"/>
          </a:p>
        </c:txPr>
        <c:crossAx val="284758400"/>
        <c:crosses val="autoZero"/>
        <c:auto val="1"/>
        <c:lblAlgn val="ctr"/>
        <c:lblOffset val="100"/>
        <c:noMultiLvlLbl val="0"/>
      </c:catAx>
      <c:valAx>
        <c:axId val="284758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47484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extLst>
            <c:ext xmlns:c16="http://schemas.microsoft.com/office/drawing/2014/chart" uri="{C3380CC4-5D6E-409C-BE32-E72D297353CC}">
              <c16:uniqueId val="{00000000-F2A0-451B-B7CC-C92BF36CB4F8}"/>
            </c:ext>
          </c:extLst>
        </c:ser>
        <c:dLbls>
          <c:showLegendKey val="0"/>
          <c:showVal val="0"/>
          <c:showCatName val="0"/>
          <c:showSerName val="0"/>
          <c:showPercent val="0"/>
          <c:showBubbleSize val="0"/>
        </c:dLbls>
        <c:gapWidth val="150"/>
        <c:axId val="284787072"/>
        <c:axId val="284788608"/>
      </c:barChart>
      <c:catAx>
        <c:axId val="284787072"/>
        <c:scaling>
          <c:orientation val="minMax"/>
        </c:scaling>
        <c:delete val="0"/>
        <c:axPos val="l"/>
        <c:numFmt formatCode="General" sourceLinked="1"/>
        <c:majorTickMark val="none"/>
        <c:minorTickMark val="none"/>
        <c:tickLblPos val="nextTo"/>
        <c:txPr>
          <a:bodyPr/>
          <a:lstStyle/>
          <a:p>
            <a:pPr>
              <a:defRPr sz="900"/>
            </a:pPr>
            <a:endParaRPr lang="cs-CZ"/>
          </a:p>
        </c:txPr>
        <c:crossAx val="284788608"/>
        <c:crosses val="autoZero"/>
        <c:auto val="1"/>
        <c:lblAlgn val="ctr"/>
        <c:lblOffset val="100"/>
        <c:noMultiLvlLbl val="0"/>
      </c:catAx>
      <c:valAx>
        <c:axId val="284788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78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#,##0.0</c:formatCode>
                <c:ptCount val="3"/>
              </c:numCache>
            </c:numRef>
          </c:val>
          <c:extLst>
            <c:ext xmlns:c16="http://schemas.microsoft.com/office/drawing/2014/chart" uri="{C3380CC4-5D6E-409C-BE32-E72D297353CC}">
              <c16:uniqueId val="{00000000-F83F-4CFE-81BF-ADCF32E0E5EC}"/>
            </c:ext>
          </c:extLst>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#,##0.0</c:formatCode>
                <c:ptCount val="3"/>
              </c:numCache>
            </c:numRef>
          </c:val>
          <c:extLst>
            <c:ext xmlns:c16="http://schemas.microsoft.com/office/drawing/2014/chart" uri="{C3380CC4-5D6E-409C-BE32-E72D297353CC}">
              <c16:uniqueId val="{00000001-F83F-4CFE-81BF-ADCF32E0E5EC}"/>
            </c:ext>
          </c:extLst>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#,##0.0</c:formatCode>
                <c:ptCount val="3"/>
              </c:numCache>
            </c:numRef>
          </c:val>
          <c:extLst>
            <c:ext xmlns:c16="http://schemas.microsoft.com/office/drawing/2014/chart" uri="{C3380CC4-5D6E-409C-BE32-E72D297353CC}">
              <c16:uniqueId val="{00000002-F83F-4CFE-81BF-ADCF32E0E5EC}"/>
            </c:ext>
          </c:extLst>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#,##0.0</c:formatCode>
                <c:ptCount val="3"/>
              </c:numCache>
            </c:numRef>
          </c:val>
          <c:extLst>
            <c:ext xmlns:c16="http://schemas.microsoft.com/office/drawing/2014/chart" uri="{C3380CC4-5D6E-409C-BE32-E72D297353CC}">
              <c16:uniqueId val="{00000003-F83F-4CFE-81BF-ADCF32E0E5EC}"/>
            </c:ext>
          </c:extLst>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#,##0.0</c:formatCode>
                <c:ptCount val="3"/>
              </c:numCache>
            </c:numRef>
          </c:val>
          <c:extLst>
            <c:ext xmlns:c16="http://schemas.microsoft.com/office/drawing/2014/chart" uri="{C3380CC4-5D6E-409C-BE32-E72D297353CC}">
              <c16:uniqueId val="{00000004-F83F-4CFE-81BF-ADCF32E0E5EC}"/>
            </c:ext>
          </c:extLst>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#,##0.0</c:formatCode>
                <c:ptCount val="3"/>
              </c:numCache>
            </c:numRef>
          </c:val>
          <c:extLst>
            <c:ext xmlns:c16="http://schemas.microsoft.com/office/drawing/2014/chart" uri="{C3380CC4-5D6E-409C-BE32-E72D297353CC}">
              <c16:uniqueId val="{00000005-F83F-4CFE-81BF-ADCF32E0E5EC}"/>
            </c:ext>
          </c:extLst>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#,##0.0</c:formatCode>
                <c:ptCount val="3"/>
              </c:numCache>
            </c:numRef>
          </c:val>
          <c:extLst>
            <c:ext xmlns:c16="http://schemas.microsoft.com/office/drawing/2014/chart" uri="{C3380CC4-5D6E-409C-BE32-E72D297353CC}">
              <c16:uniqueId val="{00000006-F83F-4CFE-81BF-ADCF32E0E5EC}"/>
            </c:ext>
          </c:extLst>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#,##0.0</c:formatCode>
                <c:ptCount val="3"/>
              </c:numCache>
            </c:numRef>
          </c:val>
          <c:extLst>
            <c:ext xmlns:c16="http://schemas.microsoft.com/office/drawing/2014/chart" uri="{C3380CC4-5D6E-409C-BE32-E72D297353CC}">
              <c16:uniqueId val="{00000007-F83F-4CFE-81BF-ADCF32E0E5EC}"/>
            </c:ext>
          </c:extLst>
        </c:ser>
        <c:dLbls>
          <c:showLegendKey val="0"/>
          <c:showVal val="0"/>
          <c:showCatName val="0"/>
          <c:showSerName val="0"/>
          <c:showPercent val="0"/>
          <c:showBubbleSize val="0"/>
        </c:dLbls>
        <c:gapWidth val="150"/>
        <c:overlap val="100"/>
        <c:axId val="285219072"/>
        <c:axId val="285237248"/>
      </c:barChart>
      <c:catAx>
        <c:axId val="285219072"/>
        <c:scaling>
          <c:orientation val="minMax"/>
        </c:scaling>
        <c:delete val="0"/>
        <c:axPos val="b"/>
        <c:numFmt formatCode="General" sourceLinked="1"/>
        <c:majorTickMark val="none"/>
        <c:minorTickMark val="none"/>
        <c:tickLblPos val="nextTo"/>
        <c:txPr>
          <a:bodyPr/>
          <a:lstStyle/>
          <a:p>
            <a:pPr>
              <a:defRPr sz="900"/>
            </a:pPr>
            <a:endParaRPr lang="cs-CZ"/>
          </a:p>
        </c:txPr>
        <c:crossAx val="285237248"/>
        <c:crosses val="autoZero"/>
        <c:auto val="1"/>
        <c:lblAlgn val="ctr"/>
        <c:lblOffset val="100"/>
        <c:noMultiLvlLbl val="0"/>
      </c:catAx>
      <c:valAx>
        <c:axId val="2852372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2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_xlchart.v5.6</cx:f>
        <cx:nf>_xlchart.v5.5</cx:nf>
      </cx:strDim>
      <cx:numDim type="colorVal">
        <cx:f>_xlchart.v5.9</cx:f>
        <cx:nf>_xlchart.v5.8</cx:nf>
      </cx:numDim>
    </cx:data>
  </cx:chartData>
  <cx:chart>
    <cx:title pos="t" align="ctr" overlay="0">
      <cx:tx>
        <cx:txData>
          <cx:v>Výroba tepla brutto v krajích ČR (TJ)</cx:v>
        </cx:txData>
      </cx:tx>
      <cx:txPr>
        <a:bodyPr spcFirstLastPara="1" vertOverflow="ellipsis" horzOverflow="overflow" wrap="square" lIns="0" tIns="0" rIns="0" bIns="0" anchor="ctr" anchorCtr="1"/>
        <a:lstStyle/>
        <a:p>
          <a:pPr algn="ctr" rtl="0">
            <a:defRPr sz="1000" b="1">
              <a:solidFill>
                <a:srgbClr val="233060"/>
              </a:solidFill>
              <a:latin typeface="Arial" panose="020B0604020202020204" pitchFamily="34" charset="0"/>
              <a:ea typeface="Arial" panose="020B0604020202020204" pitchFamily="34" charset="0"/>
              <a:cs typeface="Arial" panose="020B0604020202020204" pitchFamily="34" charset="0"/>
            </a:defRPr>
          </a:pPr>
          <a:r>
            <a:rPr lang="cs-CZ" sz="1000" b="1" i="0" u="none" strike="noStrike" baseline="0">
              <a:solidFill>
                <a:srgbClr val="233060"/>
              </a:solidFill>
              <a:latin typeface="Arial" panose="020B0604020202020204" pitchFamily="34" charset="0"/>
              <a:cs typeface="Arial" panose="020B0604020202020204" pitchFamily="34" charset="0"/>
            </a:rPr>
            <a:t>Výroba tepla brutto v krajích ČR (TJ)</a:t>
          </a:r>
        </a:p>
      </cx:txPr>
    </cx:title>
    <cx:plotArea>
      <cx:plotAreaRegion>
        <cx:plotSurface>
          <cx:spPr>
            <a:ln>
              <a:noFill/>
            </a:ln>
          </cx:spPr>
        </cx:plotSurface>
        <cx:series layoutId="regionMap" uniqueId="{0605655D-BCF7-4361-9834-6F31F4B091AD}">
          <cx:tx>
            <cx:txData>
              <cx:f>_xlchart.v5.7</cx:f>
              <cx:v>2024</cx:v>
            </cx:txData>
          </cx:tx>
          <cx:dataLabels>
            <cx:visibility seriesName="0" categoryName="1" value="1"/>
            <cx:separator>
</cx:separator>
          </cx:dataLabels>
          <cx:dataId val="0"/>
          <cx:layoutPr>
            <cx:regionLabelLayout val="none"/>
            <cx:geography cultureLanguage="cs-CZ" cultureRegion="CZ" attribution="Používá technologii Bing.">
              <cx:geoCache provider="{E9337A44-BEBE-4D9F-B70C-5C5E7DAFC167}">
                <cx:binary>1HvJkt1Ilt2v0LgWmA6Hj2WVtXAAb44XI4NkbGAvgkHH6BgcjukLtFB/gKSVllr0J2iV1f+lG5yK
jKwqZbY6JaMZI2jxAMdz4Pg999xzHX9+mP70UD6euhdTVRr7p4fp55dp3zd/+ukn+5A+Vif7qsoe
utrWH/pXD3X1U/3hQ/bw+NP77jRmRv+EkU9+ekhPXf84vfzLn+Fq+rE+1A+nPqvNpXvs5qtH68re
/pNjf/fQi4famf5puIYr/fwyXB4f0uz08sWj6bN+vpmbx59ffnfOyxc/Pb/Sr771RQkT6917GEvk
Kx5IHAj4jfyAcfzyRVkb/fmwT18Fgc8lp1JyiYn48s3HUwWjf8N0Pk7m9P5992jti8//fzPwu7l/
83lm6/DTrYf10zzDu4839tP3j/Yvf372Adzqs0++efrPn8v/6RBMt8pMlNm+yx56/+eXm/I0mF/+
9UX11/9u+/rFRXdKn0Hx3YjfCQVFrxBjXNKASB/7SJLvoSCvCGN+wIVgiPCABd9jAbPR7vHLZ59W
xvfT+ftQfBn33bk/v/zy8Q8F0C5L66ruToMtfvlfL4rulP+z5/G7IwUJhH1KKPGRT5+e/7eRwl6x
gAYS0CGcsI/ofQrST6FyXbs+fXH2NLnn8fvdk/9EH78KmGfDvxvy88tnR384zP76L49/EGIS2Av5
jD0Bhun3iEFABZjIACMpAsCNf1ks3yKmauD/fz9iX4f/XcS+Hv2hENufurIeTt0fABlwoM8J4lJI
inygQv97yPArTrGQ0mdSYl9wQPTbIPs0s/nF7ambvxz57Uz4/ehngH1/8IfC65DdP3aPD//xlAho
cQQYIQG0GEAcPaNE8kpKibD0qQTWFPKZevg8r98P1NeBzzD6+vkPBc8e0tSL29nWf/2XzPwH6gmQ
dsQPCKaEUEoZI89iib5i3KeISixQICmFw9/G0m+a0d+XFN8MfYbQN0d+MIx++R/Aeb/8z7Q7vf+D
QikQoOk+i4fgidm+VRf0lWCMcoIFJz7g+Qyszcdpvdh3n6f5BcrfTn6/vsIz6H59wg+F4HkJytD9
AST4VEFxzjBDAJrkjLLvkeOvfIkgWwUUhD1jzzjw87R+P15fBz6D6evnPxQ61/2//dfH98CAf4QO
fCqsEOJ+EJBPOu9ZjUtePUGDfQmhBZkMyy9ofC5ygRW7U/niq1j7xJK/PbTC5xd4Btmvjv9Q0H0s
aWxR2/Jx+QMUIYSXwEhA/ARQXJFfESN/BcYEgMdA4CNEBUTft1nsc8HlXWflo/33yPhfXeAZeL86
/kOBd3Hq3rv77I+hRTCUIF0hMCyeEtezoGNAiz4FCS8CymQQPMPty8T+PYbG53uCoc+w+uaiPxZK
5fL4b//5jwkuKgWGwJKCCf9XEjF4hTGXSICMBEuDkGfMePFxXl8C7rcT4pdxz+H5fLkfCptf/pvt
/yBBSAMUIHCWUSCQoPDsvxWEwStBKKcBY5KDe/vMu3iaFRiV5vT+xeF0/1j9fox+fYVnaP36hB8K
t7vyl381f0xIYYxIAB4FEk+m0jPe4684+IOAHCKYY8KeCfm7MjO/H6xPo54B9OnD/7eg/GPz/WsT
Ijr1p/hj9+Ib//2fH/1i3D8b+jnR/z3e+Xxo+/7nlz5CWNAna+JrY+TpOt+phO984y+P//vBjyfb
w8X4K/ZUg0kCJrx4EiQvX4yPH4/QVyAiKVTTREI4Svg+U3d9+rHFAtYj8KxEAD3iT1OxT24wHBKv
QLcEDEH1gBAUD+xr9+iiLmddm68P5vPfL4yrLurM9BYmA4vs5Yvm04lPs+UIAx9ALQLrC+QQ0DYs
vubhdAU9qqfz/5MTpFtoWrmQFnlxyJZ5w7Aer3lDb+ouZeE0dHXE84RsuinHqiMshKXabcjchUHv
L6tFDIHqkp7sNa7Xvhn7SLS22hdLP54nNBlUTpcoFwU9ZZzHLHf8NDNvLfx8XfbGnXDv7cqlCFtc
iJt8tlNMmryNFuY1Sua9iee0mFdioHWkF4PiymZRNVV4MwYwh2nMTZzA70i2d1MfdKHLiBcZZlM1
5GO5ZVW6DdLJHlzZKr/O+5AXXb7yyMKUqZNjgsZ5OyAvDYtZ2dbq2E6jv11Sc6qoX2+9kmJFans2
ZNZEunFmFWTThi/jcJh93iuTZzRsRm3DtOnO3JQnqyahTtFBnJogKzd+0XdqKZiLxjKg4eySqJhF
u1+afou0lNuMzLtFonlrsY0ziY/1QNSSv5tKDrfVjKd5aEuFyt6pYpnPKmMvgobSde4JFwbBcuPo
hWf51mGeqbR1t5LkRLnhxtrixixoVlq0Uaa5WrJ6Uond0XSJAT2nGpef141YexVfM1bFepiuKr9/
zcr59cznaNa9VqzJufLq3oZCmpB1zIZAVZ1iPrtnXqWczNaYHJHOOsVTcmhMeUXL9AoNiId8WPbW
zU3o0UUZp5V+LavyLFgaTwkW3LFxP/jieibVa9OwXsGiOznSctW2xUVqk0s8duiAcVOEqK9VQ9yD
n6GVP3ghLJhYeijiYt4NxRKLOT9D1SEheDsYet8Z04aTaTd0GjdTkK5p6i4Wfz5o7u2W1tsuvTz2
9mmhFGXE5+tpQWfVQ+rEsfG7qJnHteXDA5bBxWzqS46m+OkZDk2xg7UZ9wU/89n0uuz7970/Xg9V
saV2nxv23ggCT42aY+q15yy36yxbtiy/q/wulukUj0F35ZFgRdNmnRO34u2g6o6EeZGuah3EY64v
UyrX00TWU73hrFl1Xb/jlGTKYfbOERF6dRr6LVOFDN5mZmRbpqZArlua7FLn7lzShHW5ZKFHyErA
lwIy82nRIlxGU4ZizE9pWsCibxupXDcXcF+tVN5SV2uSDrNqmL+f03pWXOY0bPNpYwd/XPl5Oar0
g6hoq5qEDKrA3WVPK9XjUlnjrXXeHPEHr8AHZsZ10G9yPEMAjdyofmArQdLNQhJFUZYpPCRdLEaj
fLNsLZ9XTXlXoc3ojVGB02Pe4Zjk/orNsPwquvH5EveyOeOpOOgxvZyK4q02WWR8rXzXhouXXOoP
7dwXoe7pOdxL5CU3JkWrIjBRPrehCcR2xhuN6qPGwTYRwZb69pzgIM5z1bXljnG9XZb5kptCK096
q1SbQbEP6QQV41QfvdI7OJqtZyZv/XyIOpztW9wdAhysReli6XPl8vFmXrhWwEda9T0PaVK+TcY0
FpSpYRYXg+niFLhF6HvK8k3i7N5JcoGHfj2Vg5plvyKBADoK4oWP4dONtymLMC93pLBxk0sI6Roi
j0lFLNv0y3QsdamCsb0fFn7W5F4GWHrv2/y2TbzITVns+kNSyZAM/aFhXjjz7BwESYxIt3eNPGvb
7syMiSqSaZ+VbZykrcJjfz4nw6bM3RlQ4H7k5b4oyQNryP2YlZeUd3FZJWGV6c0w0xtaJ/s8rcKm
mXaJXa6rrj52WG9cupXODznK7nSOz7AwF4Tibc/8Hmhqvp8diko/fdPJ5j2u+3OLg1WFXNhW4xkx
09amuYLMB9yoz5Zp3laiPPidu0z9Yjdjvqe1eyey48Lovi5gHVaFjmxg1jY3a11Na302eS2gbh5T
R+8B+Quk64uEA0Sok1d9XuURqQKFi2wl+X1QQKZb6umNK+Z9MAUfqqQQG1aw86q3WwvZJury4Kqt
X7dBrpWsEFKy8Y5daoDeJnnrph52Q3R9s56dvWCDQVFSA84o9fdFh1ZzC/xmGalijk2p6lx/wObN
wiBQFjwZRZaOhv0g4iWZUEjzfFKDSUsldEsigbMtgdSwnYUpI+ybFoIpBb7vzM3gerFOMhR73Rjs
A5ycjOxvCaQFkZ9PMkl2BV50iCjeZZW3ypDyumpS/swXNWSSKlLAwsz6Nyzxt5wVVmH5mpIVGphW
yTjnakhtqSZZnLIlW09WXCzLGiPPKEj1KkD1LUnNbeeS+3QJgKzGJFVomB79zDsm9H1pmtcub9uw
x3iLiP86H6uI5dpXmOkz5jkXFqI3CtdeNE7Z5VQPTFW8/iB6yORN/oF0kIpwYzaumddp0uGwGeo7
3NdxZpMrSbpGmQGfUu2/hvhKZZqdWWaOXZa+ITx9R0e5XxaqPFSuxJQ1oQhKE413gk15OM1SqCKv
Dq7Kz1PvNFYkrBrvceyTK4uMU8KMu4IO67SWH0DM7+Qyh23gVIqr20JNc2/CFhYWkOtdjtDN7PWF
ooW/noZ5TxGPA0C9Lsf7hgWLmkBImL45S1o+hCSTvpJ1jKw/r6vC3uvprUnKJpo4e+3TbEM7+aZw
ma+KYjthsrJjey6wqFVbn9NeH5O5ORdPDFFWu6TVUWrOxDC9nnV5cm2i6hEd2oGuUOZvKSiyfL/M
fIVsk0W+kI9jpZlKhxtnyltbN1SlpOzCmjW35YKFWhZ3HLs7ljc7r+NXJrdvTZdd4dyFTD82qY4k
uWoLukOTjlkpVgPWqvGnVAWmOxWChK5B64l4qcrTUFtPb8xkmOqDujpI6kMw5+aA0TSrMe3VnPXF
usi9Nkpat4CabPozUumwncS4ntHcxLZJ/A1pi171hMdezVxYd9TudHCsmGYrxCwJPVRlUS/zsFu4
3AdBA5Qp0l2rXVi5xa2LJgdR1UxCpT3RK1ryxypPAqWpt0J1FRxcVs9H+JkVTh5RYK9sPRxtao6Q
XCBKEk8xVpowpessBxz8d9STfiTEGESz9c9IZq+W3kdqlLdFOo9vRGJXySJXAZUHk6CNyYqdrcpz
UqAVQksL6YJYNbTsrAzGS96TTamn19UyvBlGuzFBNquBFXuE2jTKMAV6hERui+rMn6Y0StLIt0O5
Skh7VpfyNavr83IxG+SN+1zYSxmMB9HedEo0la+YGwfQRuRIHK+Un4dVSU3U1uFUdec0s8r55Wpm
7rYbq1XGRsjJRaqqzAeS24yjvfMtCi1IgXxOQji+mxK6pom9oXMa1hQUeu/WQd0rJPp9ko0P1SAO
Kba7zqOrJOEb+TjQdp0n3rZBZC9xESfDuO0Juih5GQ1doBKd7CoiDkHixaMOwhHHLRernLaRcXOM
udvkE8zZ2Wh03a62UeHLVWOLFdt7E1G2bPekCJd8VougUeuBxpH1fNZRcjlNbF2nbj/NyaHy7Zqi
ejtVPAyak838Q5baG7/w35o0Ewov9TW0inZ198aVcpdnzVXB20Mrkg2um1GVbZ1GUM5VKoGqhU9b
maLDQKwIOaTIfBQ74behFBDEAaTfgkWybLee60D+6DVvWTSkeNdO6LbMh9hmg/KH9KLNxl5pNkWG
JnncJeWalNkYZvndAlsIVS+m26Iqo74PgBd31n8/wIW176+M/7byj20/rRtmIpx2x9Qq0umwnE/o
aZbNPK8WT7NQGlCFSQniqqv3MIc9hmfYkGTFnyLHET8Unlvz3hvWnPtnRZPhKEVJEJHZ7Oqgj8qu
+TD25ioJeL2qIClAeTKpmVZdNBX+EPlc7zw3jHGSzamS/fymz7JVR6OEX46arKRcLmrSb6YJ6s8k
ETuN2jcQ1VBnCNAvKD1gf/kwCL2byXjmWXHeN3pnbB1XeblDGXkkQb2bs8NYvWNTekB2ureDdQrI
ZYVdGgFJb2nGFOpHrgotTrieL7StjouprhOPva2kWHU6ibxoCkiv8mbZeUtztdRiV/rTNu3sngZ1
rHOrkPNrZSfQwkHp8nXljs0szvmsMyXd/I55RayBGrh5sLQYVNe4zRDcFKzjYSmnLjTgfUMRJVYj
BCuuavV08XmsgDp8zylriVNAGV1YuBmKRNPOSs4PDXxpNZFtVoBWzyq3rnP65tIgCzrCHTVEi/Rh
6TfXWtxDZRDOsMD5MJ7ByjnipnsNzHHUugqnwG1xKyPGSR4GE4aYt7Cu5oExpYs0i3Qve2UH1Wfl
GzxNUZ3InWyGDnhc4qjxxwy6XcZu8JK8QbUyU3Boc3whTf/O46kX5ffJwqoVqevdotu3vBpy5The
ySJnYdpSqNQLMaqlrSKXQ1nY62COcH0weRoNTXXuwf3Wy7SajX+TGb7CXbkrRrT3aXrG62C1wA3Q
al8NTbws00XX9rtAdzFN2aXG5iwgY6MmJq/lzKOOlCyCmnPXdEAFVXJhaHHv0XkEdsvvMeG+glV9
t2TDm64r3ok5uU60WIPuOXIzxXWN1BJ4d8gMQzTIzKjRdkeU9CE2ddzObmsycuaV7mBIYCClvesL
r1R0ueskXXl2vAt4h2Hx4avSz2IhWYxnE+OJGqXb/A5gjDuXnaVZoxKZporQaT1ryGZjWW0CU3AQ
UraJYZ9a2Ihhx71s37XjkbT4umjmg2R6J8kQaresXOsO5UDeYOHWqJmvM5xfgbi5mkYBXoVZT3lz
kXF7nlpIGjJPFEltrchg9nbOk0jS+taf5g2sihxIQt5+nORYWKwEpmdyqm4Gw0JNfSWm4HrpMFcG
ZSyGAijQVk2jvM9Q1SlTjSvjjQrpRgDDkD50dR71Y/uhlfoBZ+XaCvqu5RCH/di0Sk7o0Hv7dhBr
40Bq6WmTIHYhl6BVNVSWfFx3/bDKlzbsGIj/qVmlTR+LXIH7feihoEAO6E6vE2FeQyV+U/L6cixR
OLJi7egVcFFXZZskSUNMvG1PmxUvl1Ua1I1iJaxKUNplR8COKocIMd3Anzs/aGEBusHcpBpWZVCT
DRe6jOoCrREE74FNlXfU00Gjxj/Lc7ez2NmNLcEQCKYqBsWRRD6UZZ4NrpORBJssu+mbtIpRwJpt
6xfvTODF0rZI0UT2wAnJ9SAlQMehchgdpFgvMM16xKbZ5Z3bZaMdNpSmSA2LzCNs1kYn+d43joQL
B7HbUSDCecwVxIsAXp3Pq2rJVFvOoUTVaiCTp3xsNhiPm2TKFSfByWQoWbtax/m0nA+5WSKeiG0w
8QnUPpeKctBEpQZSyCoGxX5GCvCM3O0iaxKW9MbwDky0SjwMCNKfJ/vrBC1ZLIdN3zhY4X2puADf
T5DyIQ/m11MyXvkcNEWha/+AvWQBD6yfduTYdUQlxL9oqDwGwfQQZEC0Ax5RnPq5d4M0Vc1w082w
gP1BDxdl069QT4s9HfBxSjvwG9303mhN42GQxd6Mdab8roOagXWV6iysXTnlJhqG8TWjIoJKo4nB
//PiNhCVyksvDwmvZMRvapvYEBKGFxZBF3mCu/O8ZkdgtcPgfLfp0uESsqnqTAHGRUcORe5EzGl6
jmbvbb+UBKpvMcQQL4uSuHwPCmsBK6ENtfaHlQRHruLVtGcWX+Wod7Auwf9rawmWXQm51h/BbiPw
G0wQnUOUMG8jF/GYuwYSUz4skDTYHC7vYF0YZRivzgecbnQaiI1nm/NuSrqoCtorMfgytBwcDQYk
kRdLHvHzCZIygEiKuOmS11kzKVeIZJ2PebvtA5CCzt9NHi2h+Es2fBzvMotX1KM5cB8UxikCmpqz
hqzTvAr55Maor+0cmsxASdLVTOXZtIQ8mdZcLh+QHU8gcMoQcz/2K33VjeTcExVZgem9TfpUxE3L
T5WksxJDvSZz2ez9wB2Keig2vDrMjMxrb9jnJT22vMzXmXBKBum2IsNd7n2YwJMriQV7LxtNbGv/
mrF+a0rpVG7pzmV9qzQRt7VXF8ofkZr7Jtn4LL3izWhWroK17vkbk2IakRqX0UjAWvv2hYLv3PaH
upm7TKefX9f4+udfzr68A/LxJYO/ff70wsff/rqpK/j3T0/5hxd66p98vdLfXmZ4alh8fbPhWRfk
05sl/6BF8k8P/rb+iYTWr8DQnv/H7ZN/9l7EU1/i6yU+N1EIbBtl8EbJN3uiPjdRCDScMZYSmg4C
Pe1Z/NpF+bgzmDN4SwVxaG1AVfW3Lop8JZ923IsAwwmwqVH+ri4KhS1Z3zdRnraMQ7cbNihA80g+
bU34tokyBoM0/lR3oafpENEUr6Zat7vUF2dTJ/W6ejM1UGZV83wjusyLA87QGutZAufr+oyUNRRz
cwPxb71Hmww47BLWhLhKZIQqM4JvOeu4I/NdKtyOzr4+DBlYXE2MTVWsA7eAMTNgq6ifDGs81jjU
SVdGsq6vEl/zfebNO4IryDFd60fp3PFDNVdAd26KWFV2cbPg2z73Hv2gB/sZiUtwK7so0EGLVTLD
FJsZPCRaHdqJL2E6TIsivc7CdJVBk2sl8u6sgsbVcXiyhHtZ5tEIBWGRgKhutH8aCJgASVYHUUva
qPd0tg9A+DXcT1a0AQ/NZNpuUlNUW1IYmJO2Y1yBK6kH31MBya4nfziDrBFVOCgignMcZh0iSoxL
p8Z2fJ2OmIDesNleGGtAU6eVkkMBiTbVK+H1YzR3ulYFJY3CeYkOdd/ua9aKDanLZJs7eQlO4vu8
qTJFR9ptJz6zEHdxJVC+mXMa93O7821eH/peLKG3QL4ddLZxZYpDUuowBfdrU2fz20FLfo4s5xvT
+otCdEki13k9FG8UR7rQebzoK+ibNeFA5RIthp4KI0HsAWMSl/Rn0veKbZFVRww1a+Lh4s4z8uR4
uq79XB5aTOBBIp2vIU3epxZBpYY7qOyDJtiUWUcVn/maW/dhKeztMLXrMZVRPaQcnDtoozVVvRYp
DqKyB8vFJaiGB95kqhwcDnk313Gj9VtfVMHa98HU+v28+H/DeN8S3l/Wj/XTnjv7nDz//9Hid+3z
bzvDTxt0/zEj/vW/wEbG+vn5n+lPwF5e4BUQX/BCHSIMmOwz/eFXSDIfNs0LeG9FiKfX7T43kan/
Cja3Cdj9C9t0hCT0uyYyJbDJHrZTwTBKCf899BcgCntHnvGfFDAJ2LcFzbAA02dNZLDKYWq5APsz
HWrFMXQsemP2o4W6t2/EdrR5s2IVGiIP5Ze1fVNZKGdRNixxEzhgEbFYpetiDgNBtroivurn5Bb7
0FLrexmDhL7uPZpES5rJaO5BQBVhQpF5W1xROT5QV/s7f/IuYcAeVfmW99Cooy1QXCHwXvfQBGxJ
GQ61oIp5bQ4FFr7pujny/QL8K2icOKCjWqCT0yUUyCTyshKqHLA7wAkrbFi3YJt2xAjlgux86FJ6
BQV9qMGKVqkH3VUvAcd0nsxqWZJQNM1wzpd6VFOe7Qzs7FDQq7paHDBmwat9WXRccWhRr5l144on
PWSCxh5500+qzPYVwYuirt+7oGSrvtQCWkIyiVACVXUjwdApZeGpfgre6gIKPcp3TNAPuF3czjXl
m8Sv3zM5Vmqx6Qdrq7d9g/F6nBdgtHwzAtlEGlfnfJCjaqmEOs+E+QDiNemhcDVYlYjXcUllB/42
j+U8QmPRX+5BL78JKgt9XGGhEzjtLJpjiU2mZj2+7Uq6SciqgC5LPpJ17kMKm3UQpVYCh8tqjATU
WVBwRFntb5Mx32UyQGFl3Gtb6E1bT3eEbmfJTrDUKHQaitXcdeUenKWQgekcybkboQGYKqfNvKoS
8U6QIVV1UUAHTAeQs/rV2FV3IOB7VV+WhX+dZUWpygJPUVKaeyegE8KMf5WPboAmAxSwdQVFlIQG
i1lKu5IJGG4swDErQCKTNh9CU9vzKveqVT9kVcQzuOlJXtIF2pdDOXvREkD/Th6zfH7dWbzxDDjV
0i+WsKjzXe9DooQnPOwrENkDmNMRdBXkegRPXtM2DdtMN3FZw6ok3iO0iMBu3HX9+EZjFkD+gj4U
Xu5YtuyQnW2YyOGs6fW9Melh8YTZOti7kCbJHHop1JR80u+a0rEwJ4uDLgk87WKYjiRrt7SdzmB/
xlHqul9zOoZj00BNHwxnKbMflgA6CJRsRrEqkE62AQ6N5tlmBhmjIHbfNguD7nQ5JVEPUV4FJJwR
OHSky6iCmgmpahEh8kq9q5mOYXPgHfg4YAAlXhsGHgHjrM02LfygYmhWpXbbtodE5qB/3bqyUgx5
62mGVE9yfKvBlB00PbhhAe9L8P/N3pn02KlEW/oXIdEEBEzpTpOtM+1MOychO9MGoiOACAL49bXO
qxrUrEqqp9IrqSZX99rXeRpgx95rfWu7lTtvHCnCZtxRGcSRba1e0xDaM7CIQ9D3gMJdjG32dJj5
rvPmYcpN1U2LAOsBe2vRKWABmQ9VOqAAqNuEmqSeN3FEJSSkgNd9Hpy3uI8baC1Bx4b2+JJpP1+S
BWzHgNtpFuKh67htxvzAd7JnrRmO6AENzredWUxI13WmUdtvvakOA4Ffr7oZqIEP8Z8gG/iDNaRz
mGO21GJ6zv9ryQY0SIpyASv//4psQBL3pZT6H7LBvktYlTdH6v/LBv/vygauuCuG7vhPkw1GGZWr
6//XssH/Hjm3HLQSav+/Rc4Ro3Wjk+n/gJwz4XAZvf6fyDlHBG/9kfzXJOf2AZzRlAoc7DCEQx2a
yvTzgC4O4/WA46FOxQiSaIGwTPgSlnmfpO3Why+FtP/I1slHUyQf+eG207pR0W6zmm6HaniO7b0P
bo4VNmNUnIulnfs9eDBdelqOib/Pq+ZlP5KpCQ61VPwAHWXRH64s25+0Dk8sVdFDR4sndPiNOIS8
+EjwOpfbCp+LnqOeb62xFCJp4XjJC1L895dQjtR0jEU5bHBhiY3Iy3hMzUGm/pwx32CUl2g6KLcl
UWut9h98qIN0Cq9S6ZvF6OULgRRedrp3V76vRbXlZDkXfq8ikQxVsXpfMuWLNjuO12xnSxlNUpxN
AJEP5smdGQ8PHXzqrmL6ysapqI4MNlyq9/sxHdOT5v4yRsd6BZW+XAUZ4Sn7e5Cu+mEZM/EcwH6i
2tH7IznacML5zxnIAetsV3kxbefI9FMlj+03povjofDRw9TrqziIPo8zBggKx58k4SVczUsIEucu
D+aLzDJ+p1I51vUCTOAuHSJoEdR0FZPL9BQM3cMglG1HOSx38Om783yQpXJkm9uQTKoEBJy2Yu3w
nczwwUxRQzH5jTcanN1M4TUt+nqE8V8ZcVCGejclNBDgfaTPSqxF0Y1Jh+DEIve5+MHWDCN7vcr8
rL0M6lBMEUA7Mt9bE17j0c/lGIL5mqfgic+WPx77CHUlrZ2nVyHGv+Fx2g717gvwmbm292pZgI+B
cSrDLAGZgj5r5MGbWZRtluM2Rmz5ae2nvN4AZ5VjMt+l2Q40hJ11ttnK+/BjHGxc8jVd2+Q/rK8t
hdYzjo3tthO8nqTqAqi3a4ZuaQWWYYb7SI5DY1dWFnLoyn1H9Yj2c0qKuYWMVNIFvuGcomGes3aA
qd6okbhqD8arldvRJvPJ7tTU8TIATQuWJ35gjhkDDjjGR3/dpMtgnf6iH5WtxOfr16EvPRHXKZOi
3th0XiHUlMEwzBVn/mG2DDOCfBvNBAu70H+GqOjraXYYkuLDnsfAsYoviYFnOomKzGFSx5bvv+UT
B/Q6GbNgZNJR7cD1loGBYRQHdW7CDVwrHjyuE19qD0NsYfkfSeax8un+jRn6ZLrNVS7wb2yOJqjH
+49iMaRhas/rYFO2jvOcN6PILmQP4IJupQgSeGZVB7Gx3FUHhAE+NjfzK9XPO+ayJCiyagFv2xgf
rtVwHE97mk8nmJao017c03UoGe3X1wNQSTIVtO5hfdWZ3T7ppPuLjQ3mIU2uDs5ynkd34c6+K+67
2xB551hUjcWegBf+R4L4PKbokudonMs00JVRfdmB36yjHU31FI0fJqYNhnZTIjlsW8HY3a6SV+s2
AcTRjpgT/5EfBNZS7c1ISu+D9NQboDVJ98AE3+stXJropLhWJdH8h+tBUBU9JeU0w7JaZl3d3sF2
pDk4lXGoZHj0VbIDapWAOxZcgIZOsnLTgSF9y34HqGDdmgcVaHWH1yN/2S++vvlNinLx+AxOTKpK
V1Jp7tZqZPt0IUd46ib6qwAMnEQqwMVkbyYUf2QKu+W4jf7930Hi3zvvmzFZvx0WhgDtZnPXe/3U
kbG40G25hmDSE/DJECaTKs7Utz1DKYY/OyYja2c7/U4D8jFL0aYTO4EDBT09tVg44aq+z/dqX/fP
ZU/+BW68Mzdfd99WnDQhgKxsMXDCVsCxFI+QEtl46gK8qT+QWYDv2Cmvehe/5bmAOd7BuemObysX
aSU6/7SOPLkUGmPoEK6skd5AM52CeqTFVbDCXPKNnpJsfJ5EAPxuXXW5sgTUgOEnlwu4ofDCOBW+
7VxMSpmrEBJokVciBTUtRyA6emoKBjgwJCcxyEoGkz6vPQSJcFDfu8M8GQEsUBW/iyn4NVOxoRqJ
rzUNskpNMLFBEpdxvNwzYb6zID8nafi4WLOeHWWkXL1tomA+RYM7pUv3m5JpvuRE/NyOwrUJ2X5N
rMMkl693AC9+L0Z31RpHGOrjgN/NOPeUHH/YPvqCqLo8JR2I0aEHK9AFAMJ9On7vjWAlZZBnpgDq
yOBlFcWYOOVuJjx/q6232Y0t+OGsDETYkFjfYC9oKMMIetbNy1EdOn7fZvKU8j5swJs973SFDzn/
1j3AlRwxcbyNdSuHbIbxBa09yn+LTMbnPHENxsBTmLoMOrmTDRIftRw7VlH7vOWFg9vVMVThvrKc
NwBEaUWWVVUDnPA1U2/joMLTmsKLz+j0T8C2XiBACcXDdjavWscJHszsqAAhVjyiDG7Wok4UQlPQ
FVO5pOvXFpnlusDqQoaj/xDQl09TrC9syek5gzxduZawwzcBS/Zq1OgCDrD3bLo5goP+FUfyiaZL
UR4daQLodlWw4rezvVSJJk0x+AhhhCy5jiH6PsbSO7uuF6AP2WUP1xjSsRwrGg9r1ROlKhRc2Yzu
mgffzGDWOov313lZaze1vMebOeT2uonszwygpkn5eKBqBlUol1/d0dUkkXer7r6SwRKYApA5Dvoh
oNJAhvsXY7VI26XhUlJfaPjoOCxNPt+ty/iWToOooNnfQUp68TnEGw3wC0kVD1OFw3spqMENG60n
c/TN3A1p8x//R7yMvOKdL+MumuowhHmfZZVLzVAljDW9n20rIwYWGtgliPfsR+6gsKw485FTWcwV
cZmH6Rj3y07A+y2H+yFdwFoBf6FRzoCDoPZ7EjVHzI8qWSZ/XUd3NxQzzt8QJrULAVvscf6UWT5X
M+k+ZpK2ns9vVIhPccRADhko199SDqJ2EpiITMxaFvoRHQUqSLZujYaGZjUojT0VsDjJRy9S0XjN
H3NiVZsy0wNoTv9MQQxOB8+/pL5e8CuVjH4t04eYxsvacVnPC8yXImd1igJda5keJ6W6Z+Z2+phu
6qSj/kTHKEG3MX3vJDSibOqeLeEBmgKu8CnXMuG+XeW84IwHTWNie7qxnpkSb513wDvX4WWMIMbk
fb/d9wTe1Ux6WtsB8OixgizJR1xKQKwrfr0xy15b0bFzFj0uOc6xnIdDOcQmQYaHv6PQ1oKn4MKj
4DnN4/7OuyVvN72qcj+2f9sQ3O1B5y9KbK30c97EK2rbAtAzuLlT0+Hx1UhadrgvnredVgyKX3ls
A1B4bl4zV7ByQDzogr4DFEb4KaYEWHREesQ2DPiFBGTImvc1yaDPEHRau0Utj5ec1MeUnSZp1HUJ
LvlAg5oUBVIbPdTrGXW+lZOtA5PYyqZ7neyLL+dj2E5RPtc23sFeBfLdRT34e3LmIUFntb0nOXBD
2vmw4i5BPIiMd1bIcz+hq8uweqeVKVI0AhC+X/nzyDcUVvxgvDIOiNnKlkLuIs7u92uav5ODLrUb
/HESHfogl0HWxDma9T2v53D0VUaWdy5m9aDjEZI7Nyc66/tiA4iKnNg3Q4Ktsof+AK/W30dh9+ZX
+zcBoBiNOGVk/8Co1Y9BwR48xwAmxT00+KiZYMyWOO1/j74L68ihEeOqBXyoGjktAO/XfwvZILBb
8cgBi7S2mD/S0Q6QtNHiKkMbsZmlyiAlw6UDeGZ2UWXWF/UhGLBois/NjK7kArEvB4dQZUlSzRZX
i+/bP+Cs23Mswgvq1hWHxGOsiW/ZsNRTEcSQ9MFe+whUDFXjNRwNB0fK2z5M53odNhzOh3mGvv0K
AxXHmNEWJ2oA86zYhpqFG4AbOV7prtYfmEbOXZIfQHY7XnnK/1nc+53YX9zi0daG/B9uEZi9y3xU
EfMt6s9e9RhYYIHAcw05CnIS2rIXWWVxvJ3zfQIzArKmRtBqwIw5jQh49EMFiPxZg7WEloX/2nry
EQbjfZ+bb8LRrcoHF4AXDr6OTD8risOyiwBM5McKzVS1W2zAjGNSoWN6TrX+vsl4RtCLy2ZHrmJa
2KNM4TyMUtb6NdAOAjuIvtvhmKzDW5yBqgIzFCobtErsqhS0s6ecwfLs/XAmRyzqDuG8MhyRCZh3
CXP3N51yUetha/uYg8aF6xDSJKhmvq6V+iZGYatg2n7HDm1bMQGXZS68ZblAsh9BuW3HWA54LsGv
AxfkkMwHk56zJcKr4/bAxKLMky0m3I9aPYSxEg/c7RHSQuN86qCbs6Ao2h1Y0Tiv6FK4BXUZK1l2
TphTMMoqPUTURoN9MEmynuYtfhoiBso5Hysd4NYl3WfScyQLwwARqpHFJxrI79phjolitAzhxl8s
kygrXptq2JapVHjRc5DNa6ny3NWTJdd+COPGLR0efXAoVhdo0vuRlUGffUEpj6sp7eslOy56HQ4g
Lkd8STDYZ9H+YZbVt/HA1WkWHmK7v0c/4KooArrlxr2recRe8A3PrQINUQWcPuAEiJoxGl9gnMvb
FPbRxYOGiQ++WGy1ZUGErNkbZouHtMiecOChRwRK2XV7jgxKEZ1QudNyy+W7zrsm9olqbDx8SuJJ
GQnPqvBInthq+9rlFnfoClE9ArIly4JBi1kk2U6HVXfQJcC0SzFWNtmOb7FMXiUSY2psqXUeKLxR
F1H4D4RD3gszbU0/v0cF6FpYYhlKLP50bL7tXfY+OFgl0kS23mn+uAzoQ7F+p1zQy1frQsuBwD0M
pSwqY5dXuSAWMMZoBCabHFXcu6EJffGSxvQsJWyTKMAfPrSoegYSkOZ4BsSGaaXPMWbxnNO2yzGl
6WA+6shOL/2fkHRQZYCUQgcHGGlcMcP532GKxH+m6I57TZtV4B7x09TmWhXlxHtzhnvZjof+QfZV
IHi6tiaW79GwTneXVaYz4h44mZTTdXbMtM3vIxN+LRbq0rHApMwcbq4gWNAMsCYD4VofPnPt6rrG
4drjmBtOg4blscXJm7JPSQrrkyEIwff3FdgDzJMQYHhMXzyyeRiPC1EBH6yZ4sWzhZofqu+FhYUV
eunuoo6olk17UgWD/gjjtWJHbq9DBOtpXHK8uJlVnYTzj3yz36MdOPI0jdDFzILIEQt26FLxCYUE
oSOfPB4r8rSYxJGHRP6rSiDP1LqD4aQwbECnQipwfjdpngAuveRo0a4GHfo2xsgUrHvrcS/6TP3m
A/mcskmD1sPj1tPsIzfRUmrg4qVFyVwn3CqzgT9lM53UHhwRZiQx1mtQuIbDSELjbl5pv03N1vln
YH33tIsfogi9ZAo0ZWQMOmif9iegPI02w0cfmAcx/rllSKZVt2qm772yj+HhZuRgxcfRJ//wySMk
VuJXxAclmoT1ZYepeQYb8k/O213MIFlp+jOBf8nY/E1u7h5ckT8L51/0zu8DBIHojFi2dPOdyPRF
sZ5edOoxCBdma7oleQ8ZJrN0RtDzdlzdEs96BKeq6YSMFNn2KptCX6k+fuyjPaoGF8FqJ5k5IbxB
y+jYqiE4snoQHeatuW8CjyBLVrR81PFdNkfVbpBnUW496TxSlUtWUWfBBhgIiKNZCln5kL0DXMcE
FSbvQ5fiGA7ReRz8SSYM89bed4/4AaXZjAW7zZ/tfnyNu4YSEMM0g1H4vodTV84umRBFBSCdG/lp
j+Xqd8nqZXP/pA1mCABoSgoqfoR0ii+aveohSHDk/lVpMYJsGt4PpP7Ws4jGpfKRL9MdeI7HwYc2
bcYRFEzsKbFC1BOPZKMG8nMdSdRk0QLtFkVjLb4s8ide436Ve/o527mohv74aXpBaq43TBp9TjEY
8AxwePgNUQVXUlogV8AQEOWztuWRTb/5yCAeyO+3Aw6up8H5lBFyQlGop9JR+0uTqWiog+TJ47lU
vX9N5mE/iV5WhtJ7SHIgHMxwRYH5XPTaRv1cnOIsbzKu8tOSdah5GlHWgKBBj/zbLIMMglP2ZHr9
jTj3TjK03iae/ImMnFduia+yY+iESPCArS6X2eNptEDB57G/ZANFH84g0DGoX1gF8Lptkaq7Wdfz
KNA0RYO/xIt608CioU3H70LKfwFP7szh3gY1/vQOgc9EYoJapv1hQZM1iqmZe6AFcYgeY9N7Dsng
K9QihHN54bv71BTa9/SVerQ86YxJM5vjx2hSdzww43k41Keh9t4Wiyh32iEvCfqvWndMUUNBAL9i
7TbirGGLsucua8CedJ6/9WirUhf8nFlxNBKUSpUu9lOr4WeSdsVJEKgEZDyHGkGL8JJNZKtC5VSd
Y6yu7GbqBIlYGmWApCS/IrYKHmSUpREBsK+9tQbY/m2RQ+kxQBRe1tvqEbsaFxjiFxeqtcThDqGm
nvogwg/0cxNBXnLDpbNHVG1YeNQoTf9RhbM8OZAJCpR8NhsBEmBsVSDsD1lzaeAyIzTMa8VjPIEE
zey2yMvW55/UZdctBdTri7xvBCb9JgnhxbvOTXcRAl0CM1Q5qhysbhreUdZd9i7CQJLgc6yeVvOG
7mKJxZ3NMBIgbgnsOOBfngZpHR1ZD27c/txw77QxwfdMCmXAwhhX0/D4LUwIYr1H5uygGPeyLKB1
JhdQyPOt48ynFiie1sgkorq22FgAm1xgcDcFOc5x+mnSFNsAOiS9FBSpJks7cgqceF+SkFVi6HWD
QOaz0yvOHRSfJsYs3RLtZDloXg+SmQv6HgTTpT/lAcE7M0jUJDNaWPlnDihgmy6HngmIHOpxDNMh
NcgzgO/xTlcElQmfPzlqkYlXveVbpfzoscvB4ljXmz/FOfsVt5Ka991CBiosmrAN33602/h+65KX
Awwo1A5dIAKBVEB3K88dDvBmzLAtgOevYtKk3sATgC1GT5ZPvGbZlEIWfbILRcRpCZt5QVxy7JHz
yQSgPA0uqOYH4JaI8gXWDG7KPYrKMbI5aCfsdyg6KOWEstcMpLMZqa4hB76rQEMK2qAwzC+eeGTf
+h7tjrb/qJmedGaRQp8PB0nxOPNZLXiOeHcf0pOOu6MCVbFXKtKXCHg7lhlEj9EWvw2zL4EFsXYP
1k9c2RPBcgWg7rfvravn1f1mEsrE2rgiqFdBQF8imVMt/GOKoke9A1sNiiMsQfLLcsdxqfx1hINm
gfo0hSM/Ye28IGqg28lFr559h9Imqr34iuILfcj64BLuSfCKC30WgXnTxn8dK21it7QuxjQZT6D1
JwuYCPgXotP8vU9x65Ec3yPuDDRHs283BJOWBJx+jJ0lSBTlEpGX4DQls2lDJxAFSh4Cw9F/jhS3
X/YVLlgJMhYaO1tW9jCJxurbOOUmzCjkx1TsWe0oCCc8hJjTG+8HiHdhj2gdiKkyMsgFjwlyhiz6
ClAbQfTq9/GQjSZwGBBWXyqVY5MJlkEE/fG1drZOlQIgF+Gtz0d4z5Fk2oLkh2Xd1C4Bcnb58ndC
Fa4PSzFyDghldi74xob+Hz+ykxQ0v2pmW77a75ik0iWF8IdQAeK5lYVdEyzjI2jqAul9mnz3CZTH
rIctFt+rSd1CisvvaJ2zJs27KluJujMhEt0q461csW8kRNJmB9+KT1aBuUG8nURxTWjRVSSFpFps
6GzHZIeXF0eYQ4ulq4+NuhP8uH6VyNnAu6pyW3yIqPviCX3zgKqiYnxPgfJ02dchjKrXGNxcHFy5
kdklHc2PpGOfyJdsd+vBi6ZIyGeQkFfggldmJrifh36Ra0ovZCBofvreVrjpUE5QY9L4DYsxRGkN
0sU9QqbVAWcNm27Vqyi2L+ipwQnbNh5kivgQTtKvfSQB9ioQbIwwq4MgtV15p7pT0Lk/WwBVHFLz
w3y7QCh+PeTQRZ5yt8Vllkh5ikdAYQJk43ArQnM+YYdCbsdzMKIpNeuLCxAFwaYaBJYjXo9azVW+
ZsV1c/wuPqDiA35E+wTUEPbWabmlOcL4Vu5TxLYXPN9Y25GWUbdc8jEISuOP78nhT93sLwOeHjzJ
mah3vt4qISTFiNgv/ytdEPrYeyabIGL0hIy9LbGhRRlk7fnjjs0mVZdD89axQfQvHVGipPlGBWq+
x3GL9fVoGfm+n+YFc2O62h+FRzr0yIQvc7FsoDPTiikd1HLgPTKvopnnGKakWV5iTsKyz7oIWSAX
l0AvL9DSOmx+GZ4Y6e6kgZdWxHgphRwvZreiYjTDSpwHOa0/txh2iQYNViL7EZXSSY+eXeTIb6Eq
Gmzh6HXxmRKAhEIfT0oeBAM7wrGRVGGVjb/CFbmR8FhOSKEOrelsFTrNK4uGA6JtUauJ6PssxBcS
4+fWmKwzmZY5tKxKtmF1DFl/Npn5xF+0gMnEsqLkGQJXlqK8Fgt5hHXZ9uMGyWFE4ESx5HjsFYJP
dJseBD9+0Hm8TAg5MrW8rit/5OgEss0P9wiv1Kpw2WXo0L4kKQYmMvdfyPO8Kxo/+mFGVJpl2GsT
ywd8+XOlQiCTecFO2hY4ZQrsYEDBKDGE63rB5Ibn8boN72DboQhgZYqmnSvZurb5uKp6TP2CGQm0
/zr/YB6BcmS1BYUYp7BEpsd51W57b8qE5RMu1epxZw8NHQuFpUHFH7n7hwE7IsopjktI9z/StR9R
4tlQIQL9s8emhAqW9WWcMPJrCMZYKzFW0m/vOziAC1ycLII/5XCBvtk9LKfku9nfkSP4CQAC7AB0
1mhDQC61E9YNLQ08zf7eD79YTs3F7FAjkETjQfEywavsbzyDw33H0exdOqyDwNI77DrZsbZgsMHR
rE6bcmBYayKVavoY62XS7QEZnWcTZtiggm1S2ASFxmEj7o4zuCeTwTxNN9GAou3uYsywt2D29zWa
eiQoFjDFPW2wXghbmlxedlbVoHTRYTHQuyKBJnTA1RUdiGCYwLeT0l6nwOVQyLp2kppijPRI9Wr2
F5tCXjAyoKdflkuEyiR1+iIPZPaQW0KTx7Qulb5YP35TxQ8IebDz9xAGDI6PgKXxE5RCNHPbiIU1
jvyd4/5z9iBngUWUmYfCLCwWZWwJhPWFf3UBHGeawh4C71B6/DL0To9EcRp/7JHHyEDeSSj+Sbm9
KUpUhS0bc9XHQBhEEXVX8LCviLtiCMe3nc5AmTdkOOYOgQ8bYSAbw7nsFVFnFkHX3lRNep8jSa8Q
fdc8aGgWwMKcs1M2JLjdZNyGPprLPUvhf/vjamxGq2gA9jEfEugv/gIVwEmXWBTrfbjLZsMhFYYW
oRh3vKD5PV4KrBjpZyRS4ZlwpOZ2V7rbNemhe3TMuzZO/cPmElYhvokfgLULmAkw4UKt3epgwXjp
3HoZcvNHzQxPCZBj7wvE02xcQc8Azj0jatkFCJLnbjxtAZfV8LNwyz2NkF9lSf+OkGpWYjvDryib
7+AxvkkCtkSL/Q9d6Z0d5ak77MOM4y0BFbtv2wnH4YUxh2bJfUgKpxFrDrCwixYSWiRmkyErflgs
dlo1Qh1qgfriZPbl0PJXMZZTdVP+MfkVgUVlYOlBwPQg1s3Mp+uM/TGOBC9i4O1h7T0RFEHrqGK5
E1CHkABS1j+gVG4YoC5AuMFjw6NBQV36M0KQCP4OquEBpsFbBAWo84g4tKr2BUDzRPLvNEUehQym
Zogr1Tjlf24Idd/roGix28heZpHcDqKb5YEdSWX6ZX2wN8xwwN0IaZ/6IH4vJnysgIGBTRiG5WF5
jhFIPyXYfFFi1UaG2QbolFs+Y+cfMvBGyPIBPBAxvcbD4tolzPCcoV3FXKDrJIIk3skHLyUkCUdJ
M2MRczX57j0YbxYTrBvfk1/bgoc2oCEOqCyrRTRvV3uM/xhP2JlpKD/cBNihBK+zSrJI3vEU6ZZ1
d7WxKFngxE6Qja544r/FE0zjSaHuTHDXehNAZcSWwBK7z1ClY17uJElPkFIx3RLsCskJ01AGMwMl
BP+YtplhjO3frSdX1IwnFyZJCfPrL/Y2fLBho+28kiuL10uHBatVnxEgs5hyIN9DtSLLtbh4NRx3
HdK+dbIC7tqeix53o9BQ7PYCGYCQetQSPFPYBoRUegRxsOIZkr2ard+6SSABz5WqYzfkp9tWB5Ie
1WpynJIKzMBCAEVHLHxIGcAwBzkDVovsYMLP/akQW/8ud0RbCb99ov8wUyWW2A0YaTdJxDmI6Kvy
OKGNES87RfOld2y2Gru+RSABGtR6HVIHmAu0fk5oDnf0pqU2+xbB5CAvdpkve4KAMEJ5iC6wkDcs
UNN5D/oPqCe1moP7bsR+Dc6nKuIRegsEAuDBdthY48cKG9X69WFb7O9uGF4CuYQXBSr6uHknYz9v
Far1UtEeHSv0amgZu7igN3s1o7Lnbn7dsKTuppU2PbnlpuHQ7wKzard1BMQHJpaNTtVohscswCoV
XvSfcR7B+jrJJFM15KZGWvIX6w94M+U9REb5OwwJRKIVo9SwVylWatSRRtwgiZf4Md6ylsVdcQVH
dj8RONBjok7qoC+LE6ctLtaSjccbtRwbblbxbyjQy+sIVaq4IT5x/H06ju4iuxNWd9jgjSGJVbKY
xaUfZXhlA1wXiUNpn3BJ4FbPp1EGPcYF+Gph/ISlJguQG+zCio1DhxFCSSHRZWN0wl06gUVcr4D2
uuZIsOvDGAr1XMQPooAgNxxvcaJKqiBd5MAFo//G3nktSW6d6fZVTsw9GPDmYm7S2zJZvm4QZbrh
7QawN/D0Z4HROiRFUqKGI46OhowQI9Tsrs6qzERi//+31uf2aElsgmmjd/ISp7jKK/uZuzOuUdwE
HrhbkrdxRki+DtWOteOw6P0h33JmXsNWf4o6N7YaC8No4iY8Th5ITJa8aR0OviXrIOSLHJSmZsuV
8RB7znYwZ39QwUSZ18tXPeLC4DfWJSWNwun4M5Z89KBJcJZ6xRE3r+oPoel8pFlhvppC9xRPmA1x
Ix6NkU+GsE/61aTN+TVjIPSJqq6zPrXS2reBt5YZqInZlduqU6zo3GbrDdpLl3Kv3E/7QGNFJ+Yx
CazSTpjltHC9HNlVquK1GxurSEvEqVPa2jTJIOkYVZaVvnWNzGbBkiguwURVOudZ5kgTpuCrqoRz
NrFD6i1ZjiwujG3tnrr4sS9QE/G5GykfQ4Y2vbteeRe78Wc9j9eLPmfavjQGDF5TIx7hO5iSVpvA
CV5r3y8Ofyyi9z9H3/3EaPtjmm4G4KwZnPt1BG92un7rE/jFP/kNxqMFBdIOXyvqf8uzdLC+bzCe
hdDVgUW2dMNA2Tuben9sdGXjxD+uoVuOASH8g9H1d8B48Ma/BONRL6jbCA1sx3R4FD+GkV2IGd2Z
YbyJk8kfDONV0/RRVOpPGO9fEsYbNGtVCOcbjBdPqFC4XfgZjMdyYjdY/f8/MF6l4Hd8KX4zjBdm
HJ9+G4zXx/2T0ZEW+kNgPHsavoZkZX4M40HFViqBQf85jNfr1dLwrT8Cxss9NGoi9Tc2KlHHSwkQ
zDCequKR2L3xz4bxzMlp9iM6l98J4wl3ITtjawWEWPpZ8BOx3x89r7x3hAIr7A/TLAMa2eQQF0AQ
5HBeasSmDO1yXeVWtULAVd0ExFHi3PKPGbSnybT1lGeScSIj92VfaLsseJCdGZzHVCthPxZ+a+Uv
iFnrXdn2wyasbjqi917YDpvIyrBacp8sRHDwWZWvxok8iY4HE+crQlgTDdcmzS2kVHnjrUrd/ZiM
5Ok1ncTr5HGfVdtnw068J2NMnptQFOti1CP8SOQYNZUxG3BJ+0Zjek9meoKdZcbK/u0un+qLnRFF
CQKXm54+mNMtj44rbgzJ4ZDvleiEIoLUCg5syjU4WX84sSHRdomPAPvX1k+EtnassHh2jf7O9sRT
2KiPMJxwxDkq5Q5wcBfWPDlw46UwjfCGXNnZSkmRtc1YoiTGTWNN3Kzn0cQp7E0MqbU1RXnP+lc/
E+OB6XXStR8xtjJc9y4dACF8w1/OS1JEgDXpszGtiK04mykfyJOK17BWHx23g2MwnvoMEetUv7p1
9VbH3palYN+95n7NxMwhE80MSWb6KujnNZW7G61yiWHrKhNsxIc+v/dYdgaO9nDiST/3afmkMKc6
Y7v1044paF6+klEswKEZstUVsx2XMFKG3gOVF9xxYX0tUoZoAmHUgmNmMHyIYXjoWveSBfHblPvr
otGXup+jm8JQmxIhqyVzh8xe+pXPJlFsmnjadCq+M1BZlZDqfeK+wvvv0yJft2o62k5FQJWI/1ju
q7a+5Wi9TEJCe4Fz/IJh94Y9AYiJs3GijnmlQfSg2UicFaq0NqUxoMXVlmWhETlzl9hL1+QMd7Vv
Pxmq/hh4L7BaI2nlbM2+u0/bBn2GrG5IUl35IFS2E6+HwLw35jXYLAJzw/hx4KsqvT4llbhv35wI
oHw0EMhmQ3ivvBcZBFdYsm/rUHvWOfkF/nRoRp+h3ZxHVcHWdwPmGmb5zpnz3Gj6zpn4+WaJf2sz
G23Y3eSs+52Jlbtjlgw1B3xRgMEp8+Yw2erVJuJGn7ltD8fdbZ1iuvbCbN+G+r3meD6xiPyK598k
GhFtdGN86oksFLsRRgBoeGdZ9d7poVLa7kn6xgPB3xelZ6u4qrdR/RaWPQmakQmNU/XeIhAa23YG
JfkILayv3YIDWMLwzKm5ze8UquM6OjlNd0yjgb2IftKktqvD+LazgAb69LWzODOSLmxTXKn6crC+
pn7xkKEw54qr2UuHKJaRn6FxLkZ7P2XOvdsDV6MTXTI9fmxkvddaXKaWYB0yO9Gl3ty5aJS9eloh
k/20mA71tTh42bjuOrSZeACSyr4bNePY92m7UHF436bhHJPS1lVXoBI1HmRYnbQ+uQqR6BcWM/Iy
2jZt/cWt/BfDjLksBCsVYFBWHbLlBNKhZAGZXDhdPsRR8Axhs6/T9RzNcSeTPMN4KAO8qTU/xaHZ
kuupA39FIFqwZnERsJf9Xd5cS7siCKUuOlb6ZlLvFlFJJsvME2K+tWYqb82IYCgnadI7DT4uK72O
MsgM8gUaHLx9xLdMZLcjy1mN4tPOuqew71KSOUTKexe3VtPm4PxmmyzbfjoEnA+XXSX9ve9WB0R2
1bXGkneXeOYes9pbk7sI6HIm1oT06id5iiLv01fESLrEu3S13a50KzuyVVgnA1D8MISI3ifzXAwx
7+12PCUE50XHZwvKyU80Qdk5QTl7VIFcpbW7Z/7LPD7Kb4Lc+SIbrkemTi4wnEcyIcxUQSz2EJmf
IFirZmCQKElSjoXnryoVPiaGs8ocmZGG8aujHQdXnoOZjt2qfRVkpbmeVI7ZetDVwU3RlAt5L2rq
FuyMEXOTaxxCeXgkLFhald6bB7pGmkUr+cgJQDFcNsBGeJuwd0WSgam15nqmafGNPWFzbBF1C4aa
C5kWNm4fFBI4w8nANToJKC4omY9BnXD3kNVrHAHXhZcFsx/2toQk5UW/y/Cb8DED6OSNun6K03AO
CTKBS6Z+3EQjQmjIKk7WQmIKonuCYbPHpmc1Sq8lhBKNq8jnsui10WsXmHjNZPtOOLbe60J7IXvz
ZULlmw/uvoSAPAwTLsk20hVmgOk9seoUc0R8SGPnXYRjvq1aZiqZCB96F0GrTiqBZJQySJvIbJUY
pbbhZ8bfxtorZxECIqS1K4INRMMTrVv1BYLTkfRAkwcNK7v+K6URJD67dhdmrSL0wCWuSRyHF+J0
CEsXP7nZXjFQcpaz5Lyz7q0EYSog1ddAI6QWDmpcuU52zex/OnamWRA/KS/B6xCo2ybKSHvKEuhw
4nkqtX5VaGG59Ut+4pN1D4nEZM9iyIm9yT1NQXfJNRkeLEsYyxi0iRCH3XNJIFNH1VMLkNI2N8l9
ILyrphDmurPJDpqm/6iTRLhqAAZWfWmcHLosjnmLnUHqxqJJWpc4MI429INnXZteNMWtR9NJjJ5p
SPbYBr9RJM8YENd5Zx7xPzQrPxnJ5QXcGHTdhylVv6cpUVxaxkiqaKp1GVjDQjNNA4Nnd0EApjZu
wrJMyeakTQfaDNyDnWKrkyEp6t66ES3vHAbEs8E5nq/e43OVD5tEx2wUxe29O3+IGMNorNJ5TRBW
6S6SOdGt+UdAQcL12G2HcVZE7bSp1Ym9Dgy0E4PUONlIEWIlTKtmWNeabyxt+jqWvcu2rFbRHrtm
f8S3SFZToFW3NKTIk/BXZT3rT+qNxXJ/a89Tpma+bJizAldEDessNsg7xq7aWZaEratuL3WyBsJo
bbYd5DE6k0V+IcNtHEA5lllwqIDdcGB0Sxwo+douEKMnGRcJbIPXWSsfRImPK7Am8qs+oGMaaTpv
uEGuWuIni98/AVWYMIAytJffMgHNXcvnqap/mIB6ZnDxCm4N/8UnoAzSibaj2v9XnIAmCHa40+Ja
8rcmoK6URxSLvzQBNTP3k263n09AmThyc6v5v3cCSgbVXpdcbX59AqoakMWJVcnvnoAmQ17+Fyag
v+pc/ImB7PeozP4F56SGa1BHxa7yb01Kv6+wJLz3lwbPH49Lf/QF/q69zPvOmItUdSOwPf7KH9vL
9O8s0zXAHVykjzQZ8Hj+MjANvrPwmdH1/n1HNfz7P2Ivg2n+a3kZZkiP3Z3lzRVYyIp+Oi9tVCMI
dujTsvsjRQN6aeJ39ZzfIBoQjRdu21b9LxUNTA6rExLnf4oGtJtMBxEkj/J3RQPxWKXrTCMr/M8U
DdTC3gWp/ndFA4NhoDovhj9ONBAiN8aJ/kuiARgs7IJAZr9XNBBGyXtGh8Y/KBrwGoLFZotI5t9S
NKCMkdfnwNLyp6IB6VGZZpW/UTTQtJFahlX5C6KBum3vtdH7QTSAp4ihYI+O4pdEA0WZDXMu858m
GmiqvFmOUv9TNPA/IBqIrUOp/yAaUEFuruuy2ConfDaTfmf60wvM2E0Dct1UcKwOAgRi4Skjvxiw
LQ00RgbEYSWFb2sRuJzMU9fFwUPCVAOZiGuMm5MLOMURcRmIJFl24Xj0rfQqM5uXXqUbI6yqRZtX
n3EI8l1rb7r07lIEDEmD63g2F3TrzCHPmANX0xGwEbkPGuV9DWP8Fqyt6LkcQlTtpK6DO6EHxTuR
izfc+7vSCwVfsu5Wqaq2+CEhoZr4qWnsi+1WyBMjc13ymEH/ok3nTCRMw5zgEw0sI2gbERH7KbPx
ITM4J6nvMzOOZHsyKEdZSIu/eHYXMgHGBJG6+C0q+HFSSszsHoKWMrjcBDUmnkJcmJ4yXZF4NyMv
A+TzgKiYfo5DPKyI9BOXDdllrFQv0g2e62WH7p0ZTfiSN+0qdyRZeBf+Q7fbp74aNplDrqsb1X2h
xUyPZETSCB4564xlRlZF5i8+Hi1F5IN8UoHXyyKrLk2O4WoV0Q+6qqpmY9jRpemBUhL2Kd50k0BC
L8zefyR5myyFQUpTEsKKgpeZ9+WInAJ9CB4sHYv3o3FLoIfXAuD2QqHLVFYL8Bg8TkPwTICcQR3j
nbyndsWUPMzKXvuqffeqY+b0V77SAFooFQj927LJp30aCgxO5bAmeOOtMhuHzRAyQjIRH1lx89ol
26H3rKU15LixyHxN5TKpeSEoZNJerV3HvfdJuPGWdAutW8XAZiA+gF8ZZFKheCOpWDFkw3lyrmiU
tC6ZF98KNV0I0O8IPV3RuQGmSVMMVSsJ9VPSsa4Hw62ouEKuWw/914puOab5/Ui5AM+VtM6i1DUy
QQBA1bSyRtLmqih3NP9dpal5L6YJ+ZdjbIRdP2Z5Wi+FEEen60NGTemr1ZKR166BfsnJmyJYJwyL
nZ6UcEQwcfnV9sOC4RCQCT9Qs/POiaXk0gnih3SAOIhSWCSssOnOv018T1u3VsI42KS6pSoMlgJt
tkiz6IbqFJcoGFIUYEwSgp67bx2LaQvdQbo5LTla3NiaAJlhaeB4khS6Px7D1tkXlYB9CuW9AXMU
NaFNBls8oi64CmpBtd5jJMA/mJEiroIVzxjiMSxGEFulR72z9wRArjGVbQ1veKD1kM1MetGN5ro3
oPoiI3uiWRe1S6RepENlS8iskDTkTRc261LSnihhX4KqPrUdHE6i1o6olpm4t4N64zjqaBjRVQ3E
RmWBOX7xOo/uheKaLpOlRVpTohUnms+UPKUSRW8ZCH3/UNu+uTMVZLgvLo68ZbnywUaR0Z1mRUvD
Cg91kt2W461y8aa22mLQibnnLKsUdZgLqzKvS7jrOSLK1PJgW+qqDNwHa/YRp8lzZc6G43TGzZ4d
Z2nOrRW5E12JFnQoGMSOoTtW6Yc4NHdd7zwaA5lDldOKU5gA35egprwvY9g+WOMXgSWst9NTbWgN
KUbjyq6SWwwd+8Afz3kVrpKSlUMgl1MA/O5+iWKxc9tbO9UBMKJlxFu2zpJT6xDc439YVc7Iy+qS
chtvS0xwWTj9HszDhLnyn72RjKmf8FqvgvqhFOqjiDU6eSvrvWSbN40SOMSt3iw/uzKNh9qk26IS
Kc5I9kwSWrHxi7u8doFBMSYs1OQTXA1jce6HMdpKPPg9TqJdJYut60bTSoP6x15FjlhpfbR3IwdY
m9CtKNG2S+DpQU75ctcNWbGpbFiTRlKlm5G73Yr01h4GZoBp85VKmROSJC7AtvWUExJn8M3Ozgs2
WcRWvc+91174j0l1IOmzHkLFi5yGq4ZuSVyHD76Y7WdIrBf1yAJNTJvv/27PvDNyWpxQGci1R90e
FPHG84vyRLh7VrUCB4RmR98aL2WbgtSmuRtr27+2eqaLFCpg45j7P2flrFPQ/fSP58v+N09XDFzs
v55DO75xszC8tXPX/C9MVuY//G2yYn1nGabhBA4TEjfQbf7Ltyja3/DC69/ZLDk93fatuY7cQhn/
w2Rl7p8HWkbB4rim848MVjzzZ4MVg2IO3TF9cndEzv56sIIjIykSK2Kl3tYXC2tNNxZUGo6nifx1
SHKC0LR2cIp668ZoleLoFamGEON7qJKN3buvGDlNaqupfsnqO9V708rREWkZcQ37XeX1Oo7m9ZO5
j5N0X4puMwr9M+6XvmO/ubaEE0TVLG2Ytiy8Kg3/3jKxaAT+FgEdpAMxbe3kjMVD0wxcqWnu0Mfm
mWzFoQvb+7Lwng2HkG/sgTgGu8koLoRAyLfWiPO6k9W3V6UntkWovzXBMTVqQFWqHLFQVCcOO4cB
S4TZfLTORcYSwQUCArbwvf3asAjynWSd9yWZYm3VlWon+XwxuHEYWlKe+wrVaE4YFuh6qxnmphTZ
tdALVpUeF017xyKKUk5CHRRKWuWOfuhtjfGLesZFkooNme+tkxzLxtyaiX8QI5WkqUEFIZlAi/SJ
BlqaaVRJFWvXnZ64Af3qUXA7NTGq9+GSi9kUFyxqrVrprCbpnltGdEfVXb/mtbgwNYNw91ZqzyW1
F5D4UBTZrujsZeaCEIBJ0i/E0kpuCmxRecUngr/SxZezRi2YS1thRtlVGHe3IirRSEa3HdpMt83e
3dyDUJ/t/F35SdXKY1G11z4u13TwNgU3pbPse5UX556MfRj0x4YvoAXmeyBKemflmXz5pZY4JkR+
n+j6s52Xd64OqIqAkLbhL6U2gUvp3PR1wadjNCWmfhIxaBsmy/zEU0FUI7BJGdy0qRvuCSEMOdhY
jRpvim+btBuWASRoEl9XSqPBhMbkJnwpMfZFuriCy912EFqd2Zz7/Km13GPs6mcZxK/FJM4mTWOj
/irFuDMMbZm3+Me1fD9M452qNXa+bJaxZUqi8G54kWw/JcayunrntlYsUAtEXXOXsaAKubXHyMbd
Bc6TceweaGpRYL9LW0u3Uzp8Ldkvsr19893xEmUarAjaPz+m+Fe4zq3CNbswsFLqvrwaEnM5GDH6
RNLE3UTLE62RQBvTKR3oR7doR+nOTlndkIEOW+IuRv+s8ctqGt+S8aOtuZnCx4czqLlDsfbCXcjn
yNmLm6CzK4Il1sJ+h+JqRX6azxWcXmWx5K8rWLO2VXnK8RlNnnPgCAFp7m9Mi896a0WM5l1ystCn
cZfxW0psE9Ad9Uu1DqfwXXU6+CqqKxFscp0gEZarwlWXNh3oUAxP4WhcV4P5aGQs9KO3RNBCniiE
mTZdb8eQAxkdKPl2IjOzwHkn4QMniooDiPwUOYKV7NNaX7OmxfxT7zCAnnGxvY5xsLNJDmLy2Tlh
v+nB+WyUXNq269qIzomHOA/1W9OLjz4Z+DGjXbsoq2BBO3d5zstd6iT6SgbhqTLRU5HUQFjgz00I
vK3lSKimzVz0T8N14pIqqzU6oFP93mjoAcxA7QqUYOAlql6k2ilPVX6ifMIKuNWI2fIt80xcMnzz
GDKWJfTmDvbdRJVltJwvoKcdycvcLrh+clUsqWlNw+A26YD7wSd4w8esa0fnzbM4+TqMzgDEfQh4
Ds4W5YJ1YXhcbKJs62RFvBHcXsoapV4VOeY6pVoAyQT/CjPkBj7LY7pDuYy4Htc4RJTjEVvBWdbh
2RDFu8MBu60Kd52S6lv6E3en3/9efAJiCFYUXBgrldjcGhtoRIvBgKyZ1aZTaMrjxOuYGx1O0D6X
Py0ovavJhL0xG6rd/mSCv2eCx0F+pu8/MMEIEAnTALrjSPkVJjikegqNSPsbmWCl415kMP9rTPA0
UAqh5wEF4z9jgvGdHAXtRH8oE+yplgODjmDzj2CCw6DAUvNPYIKzXt83s+z7v48JpjidIUEZtX/F
BGs1THDc/WYmOKA4ah9Ms2nm34IJJpJyCYXH7unflwkmNPI46SibfhMTbMcO12XxQEHlpS+LS902
G6TpC6RUwNY6uH5qVbikaTwmfWg1zisWMqKO1eXP4+OXsku68X6sv/znf/wqxPRtt25wZPv14+Pj
KMCYkvLtl86O/MlvZ0f3O1bohqUjQrIMz/J/ODva3/lwY07AMckw2Y0DGP2AMfGLNhCTZZPGmk+I
/+/s6H8XWPR/eY5hu7T5caz8S8PkT6oyoy/Vt///f8q+uIH27sR//odheHNnWJWPUVXOBZDEAUwQ
JsABn4fnOrr7V2v5cOBklvoexdmdcVJ0fS5ck7lEJvyXvim2yZh+xE331cSfA4nQ4fyAlU3pH/da
tWmCmluaPPpw40ws4m0xdxaPrcmUixpjDXChhyXwqTf2TOc8zH3HxNwwSxGotCw6uenl2zlpS8d6
Ha6itD7Kkmaz2qW2aW5S7p3umqK9m4ipfI5ztLXKCwVjF73X7xBYbJXnPg1Nf4qpaKYRETw+OZCM
O0XSvivz8coas6NBBa4DRttK+g1QKXiMwcudmnugq37cYooFUceN0cxV0binKjd//f5BYmNYZ9C7
ysAl79j4fpW58oLxFbfjJk/eUHxyFI1firmdOqSmGt3ZuUa9ZVBfPVFjPVBnPcUF3hFM9ITUkjda
5/Djj2uDmF/YBFtshvdNm72MyfA0aPFb0WsGJ+T8PZxbtAvqtENqtSuckG0/wi0ytFWY5CQF3KYt
a/xH5ZmiBKK67bpBcIOJ96aXWCSHIwFbLJb2plbpWWTmsYBedDuf3mXrPnLGTaqhbc4rOrdIIVcn
EeE5NQGKlyPV4XI2jnYGvWT+3CveUTBeFmNK7XTzLJ0akjzmSPmORl9bxdbw0lJRnlbOyQd4juLn
Cs/Drpm7zJu51ZyYabtgTnCwGJU5XfnkjwvpRNjnGVyQ0PPdubYN04nhEPb2aE7vm5Dzp9zbVrGk
h/cqVN1DZExX7CbOiur1XnnLqP2wZXsXDxiztRs/l5SK98dLTXF7SoF7Oje5l1S6d8AH/vih5qZ3
Pbecpd1Jvq85S5rQ98tqhdWTEXbH2WYuu2TlDcFmauBR6oqsYDaxnUqzBysQOyqRIUeL/MP2zx5F
9HWov5Qy5dukor7sUZIQzxQuE3C94gA511EENgXjfPE4m/YadhruoS8AjIfRYo8QrUUUrsrA32ia
+6yXxV0siiurGm+yKZxFYLR42y4EjEmpfLKSpQvczlRyEuod58ZJ6i9gsZZFF3wyM9PFwfYxttEa
EnX+9WTL8ySSgzmYX434FPiEptuMtoRYb5600D+MqmA9Z3f0qk038NkbzbsVdGWQrQ278cnUdNLn
gyHXDm8ro3OHVaO1LXqYcQE+QGNmiW2CGrBL0dZfawvj0lgeKL2m8LJOzJXvGWe/0wZAAaxfIwfg
qU1WJCM3BcUOnmEdB3UMcgj62M7UYqCDD3netGFyxMsgepcJmdVZ3iquZiCoMcetqV1VxjMQwkZm
LvD4J/OfvrP2OPTRPemP2pgjF1CvkQGdURblNuWFta7scdX0EzdzXXqTCqwDTGtdz3xsJ9aasD6U
Xm/nJZKfN3uLL2xbsPV+shMIPIYkPJRpeduOCr+ebZyGZtrTsdfPjzKucK+GFpK3YNR2udecsqS+
DHlwqNunoioOHPfvqjhh/TRaz2PZ33eJcbLrN2LlS1ev9mbQbYM6OlNdfew8b5sxOAh5gY8hoViu
2Ssdu7qTLbu8OUYs/L0jbWsbKqU3Uq2kJg5u260IR5AXljsuZyxAm1XrIeY2sWxarCm1dT+Ep37S
DnjnF47FD8oyb8xQ7ZWVrxvdPmahtpdOsyVmjVdip+Vc3QjR9wV/zAadkMOxGjvcQZxOnWTVov1w
Q3E/UjybuvKQEcLtciyEQic0LF5xYZSJcaU0Rvb89x1Oyc3k9tAqOcliwbqmva4R2uROyXe3tHoa
e2VpX40BdR16SF2ethCEqvvxBFt+y2jiyK3NrpmZhV57KJQ4A0nlmxADg1JMO7Pi7A4ZpAUtEYbO
p4aEga8spLVSCiLbw1MRqYfBdXZs+G691Afj8uYCIJNkcGOgOC6vpzE/VKG+s53gFLpo5bN+gxB5
IWf9rOHyG7LAQgIwE1elZl5DPBj7SNGCp7wnYBW9o/Rj/NCuapcORMtwNrlfYnX2JxAliZB6jMVH
NiWYtqGw4si9tT2aSfoMfTq/alGWV/pL30NKqlrztgjN+Oyo5FwaiXWLOuk2HCxB3Uf01jF79d2C
mD/qnOXQu+NZC7N8XZvBDa/r4lp47aIZqtNYs6kqrHZv8P5D0ifVtomTY4gICkKI0YxuNoxxYrgv
kCNK/6YBCT1jCEl7414Dv18lSluliVntJm3Y+ZXQjkLVu0gxisk99VAMFHJOxRdq1wc9Kw99yW55
tMiye5VNan0QS92VL5Md8XHJk9QyozGE85FPDZWE7dGRbF5iL3rzG/WQFB9NnFbUUZrxEtxxYwZP
eoc4UA+RbLjb+d3kkmzKy2ccy+wd2WLrhMSnNz90b9Iyv3EnrhlQKJ0IjoGZLHUhn8whQ9jWRgtk
WmAC1FXo8hBMSMy88YHekOcm6LhitONZjk+are9V6W/clI+6KjPf4s68Nvpwp9m0KmtMCYty47rm
ytSa5TC7yJPH2h5o/M1R4pgLhXor7SbMV4l1loPChd/dU5HO7GyPlWxfYBcMi+wiMvcxKNSrExTP
URluda84y2Q8OeyNWAztDT4Ai55tZAULE49UqlYXZjEyusHKe3IwgJshFwItOwZdeV1OE4pTl+cH
9cKghxGzKoit0WpemMXZFr0uUWfvVFicB4Pp965tq2o/XYi0P9m8ncFzRK82ht6vMZvEUb6xBueo
U1KA522b2+4p9fSNtMU2x3ABr7Fqr81mxEOn+M5P4ipdAXg+uprcyai8AZo59bHzyE/9EOcTU7xq
lXsam0FjOIgB80lT+e9tHBySkVuwUfXBxkHHQf1NvwrirGJmxvtS6ouE2eWU9Qho2LLpUbZLfQpL
yqZggNbrr6Lj/oI5Pm7KbloEvNoJJ/Uhaqv8aii1t2y2hchJ4jNTz8Sf02NnpaeEG9sdcA7bvPBa
coFg9uetrQrn5gxBLIKU3u1ED8Yr3eiW/aDyla4ppLlxMC4gn3SAC6/DuZYvKmdKV2k3Gns/c5EL
pc5Gj0w2CkaOZYniokUq6/ZQWmKNaLixse0yhaeJKBvu2qCgh2ac4oPP9GajMoncNTJWjR19ulEl
tm5dbpMe78lEnGBF/0XPcY/nauW44bBq+4grSaqsleWSs5nwasuB71323XOcCpMr0D4ICnT9RfyG
ki0gJxI1y9bIzKVbu0sLc0rQIavjUx08dJKPU0kriOK5LdEu6TWkznOl4aFq82AfRv5pQN3UNp+i
aD96Q+ExHuOEd73zjCHl7KLqM2Mr22ZBQL9Ke5tpIHJJ7afULnh4OYPrGIRsDgjPcfoEkBM5VBTi
BQ1qfhAVyiEhnPusF5+dfz+kSp3T1kefOp1s6mbOccgj02daKcGAZI8OxjjDOPVqpLjJptrH1GuW
vq57kOH0Vfeci60V3qZB9Rmq0LhD7/pk5iI7Zkn7gRGIbg/HeZg0RO1NTSewaEIapSK6GOy6OXie
Yy8SH14lb/H/QKkgmKtKQj/kZaJsU4PLTex+WvA5aeFT1dhJiLvWMij2mDm7CuDOo/iih00Cw/O8
Zi0bdfDA86iYum4oqAHaS4D3BBBfB8zH0wiUlKwMID8cRDCGPqPzeMFs/IXmpi95pG1y4EB8uHtE
K/S/VyfdeChnhjAGJmxmqjB3vfs+Z8DUtPrRTcy70kbOG3c7i1REB5hoAigyvv50ARYpebgeABjj
yVunCusPrUg5V65q36uE85hYNgOXwRk6rbW7sZSXPkgZKz9yjGQDxasdPWv2MJVfs0RfavorDrGN
ALHUw/w17oyPCvTSS8OdsCDzQDJt0ExbD4/xlOM8xxxDRy0XA+Us2mZaj6bcd4O/8cE87Zn31GY3
VzAzoFr1FoGEStBQCSI6gIrWIKM26KgJf6bVYqdASnGF7bjo1/KpGbS1P+m81GV65WmmD+s53pcq
3dsgqg6oqpyZVY2l++x2AWVNQVoZbC8kiCvFRRt7Zl7HmX6tFRB7uE1nKHYGm2ow2RBclpPXuzfz
sxkgrYIQqWey1gexnUBtK5DbBPR2AMGV3os/avfNzHAaJvkG7WPsuRFs2lMbK+qYs0c5H6MdTa1n
6NQC9fVAiOjYvjJAgJOZBTb67l4622ZmhHtgYR1ouAIenoCIJ2DiiHvnArjYHigi4KsGnb3hkxQP
FXVAwMg2UDJlV5sESFkAK38mYMsx+PLIrs1uylvuovZ1wEUIzLkBd+biu046f18oi4I79EZg0dRd
3LVg0i24dOZ4K5/9cAVGnYBT92DVSGDjVQ5ojRR8jTPtLR78i2+ph2gaP9ITOGCNVguuMQPYHsD7
sJa6CweUu5qZ7mKmu/v/y96ZJUeOpNd6QxdlcAwO4DXmgRFBBsfkC4xMkpjnGbvR412HNnY/T5VV
q1vKllJqXVmb9UOZlWUmpyDC/R/O+Y7yeScYvhm+hhi36u2AFdzvyuccDuRLGUdPuZZ/zXr+QPBz
iBZEP0895WTl0tMTy4U5jXClUqVrUCeXm7Z9FTbkKmdrY07HjP/aYlYfMa03mNdBvH8no/J1NPA2
8/qMmNwLTHQjZbTu0aS4y0h54Uth3TvKHW8Qs7d2RXFXwFM6QbR/SGRlbvsU/yreeknBv5TY7Svl
u+ctgQkXK77LAXOb6VQ2RsYt2ePWV759z6ee9LDym1j6bWXtVx5/R7n9gRobWyjr30Utsa+631GN
cT00OIwVKyBR1ABd8QOE3d1qDvdvD1nABTFgKtaALerrTGTYfadPx2IkHjCw0gepCAVIW0AgdpKp
+dgE+1KRDPQpetEV26CwTmRypVv0Pa9nkP7PNTFnmloHa8MMclgxEmpFS0gyo13LGnOd2+SwFPrY
O1i1St4Jv6TiLTSAF3zvwsSmJ3h9LncuienfkBiOMawGMqj8U1I9GbC3phrPQaK4DmEwyBsXXq4H
v5+lbrLIFQUiV+2fA8Rq7XkwxWRKj2iXyBK1vcdjqQ3xjoeqS+8J+WJdruNere7s2ntgE0+RF2zn
btV04V639Bvg30EJXrgBnU3fbwICJWJlUzjDFgOpOyMCwxV8q7bHDGPeyh4WvHb8x1z1l+aqUJl+
Plc91v/8T+hy/vn/hvXbx+f3n4hz+BR/DFhtV6IR9FC/GAxL/zRgtX8D22QqFpSlu9ITCGd+H7Da
+m8OVClAUZzRumV4zF5/F+fwVzrzWEXitWyp25bzKwNWz/g381Xh4pMWusGcl0Gu+vb+NSaq6lyb
GBIiY9LUPTUDPBdOWEqviKAkXHtG8y7VBNIcCUHSk2MTjTezEXym/jUJFGnQ5mFl1LnwzAAZ8MEI
povp4WNFurewiSsqgunDmfvvVQ+lnRUKfAKPLJgwiR+g/Z4aZ7idBxtcZ5mX64YwiK7tkDBU2ofW
jbhcGmIamCvSGFlfkPYXhgMa35XXWhCa54hD0j0igSD2C2BcUBfvIvSKje0Q21unRPRFbniuIudG
5sSygi9YtLVus+WezqBMOcjlGp/+sm3M+6BLnyiIX1vbf6rSU0zo3aLsjBsT1CCK3Sfa7pNtAfhz
pjOFL4hXj2inwnlGF4hzO9oB6r/mDQNqrgmLNp59efQfxV65pphXZef/iL0afCtbT3759xF7lWj1
fRRZ/9nYq5h47GUNvPxvF3tVABFcQpr9b8Vemfl4HHXoIX8Ze9VI2N6p7yV/49grEmQWDqk7/99j
r7RxSE6B3f1PxF5FBjWYz+mz/R+JvSJxZ9WX4q/GXiU1JjdjuiHRmqmxAZbij9gra6jqDcEXfzX2
qkSBHDI4/TuIvSIAgZWEA1/X+JfYq9ZiLyMHJVr+b8ReBZUEN+tCR/hJ7JWVS9p6s/q12Ku0OQ4m
svY/Yq9gkq+cMNqVWfTRpk9+Qv/v1ezeKp002Wqgt6FidKHSdd0KjD1RfWXqrTONhU5+4xp1tnTr
st7YkY86q0jfCVJsFyYxJlwewMCbe9/r132Z3jbkW3WgcSptV5nD90TX36HJMlFwEVCGJMEV0W3n
lxu/d9fIYY+z410jZsZxPG0z3X1Q+iUYGRMdjm5CLmLHdwkK/5iKg0YM2JTa/IUY32KRvdrAtqSF
jSGYv4qCLoy8N4J059u6wn0RNNqHDusj0bmDDB61Totozno7XUhGfjqduHb0XHVjaQkkN8MMVkNQ
v2WE+8pC/z52F8sav3w5vlpN/WZpM9yw3H32ejKzfOIH1Sx36crgkrHV6SefFJbq4PkWHGVv2+bx
vo+y2/K5UKwtzU3vkOy/d8XwEAf2HWEn7I1oo0VW3pqagREpNMg0yMYK4Vf3mPYBXGWFxecDA2f4
5gTVO8yVo+7FJDQ1Jymqe5m1n0aZ7JwMBskww9fxwnhfgPiu7B3MJejEQcJA216E42sZiZeAiRzJ
uIytzfTdMbvLZFgGO795Xbf5yvXm46B/SKIiV3CnmwWyw1NdatugEOz5iPbSY/e9YzyKkA0lbnXU
EucaQypb2JX4yn1zp/WIgFseGydkptPobsT4s34rdSZu5IHIDJV9IvSnvPdOhpcdLQvAW9c9JsW4
N+QtZiqCi5O0xJHVHlK3PbeRPOTved891rPaWJI6URpraMWbgv671dqtNJaNVd2Gzuwt/HaVG7RS
RhCtgztsVjHkWfo2YCkPcXwXaKC/iyk210Jsh3Z4VxMjCTlz4Wjy7MTJJ9ptAyiYEnQqRuOI5t9x
AbcT/sd2ICds3k/veyDHi9Lx7DOIQrK8iUFapNrziB64dXXrKY4BuoFYzwNmnGPwYVf1sLZGPeI1
MxH90T9xWJ7r6tqGhOW4jDA2oTZudBd1LvvgaWOJNL0xbVjj75O/sNpiPqZtsMYTAvPXS9zbfgqv
ZIucm1TDFVcWhDnpnrbXSL4N505sKuBTgI2gneO6P9mC9JjMT09zqJGMpBhajAgnD7y/bO6jcpqI
BKiSzRAbwyoch3NRVMbDZAsuY/sl5QX34dVv8kDHyAbevilwmZlzstKH1iGMJNagm1ONKcY8elbc
H8shdIsVPwXBu/007Gd/BvuIK8V3bMxSad9sibL56FIC6icLsQr9Xl1G8sQi5CDy/uAQULGTsKAX
1iUK9Ks/mPqi9iEuNhUjFjl0p9liPTUTH4KRP6lWVetaZ03LLoZPKE9lu4Rh467LDZ3IDy+5FoMA
MhS4/jJK7WrTN+WLCK1iOY1etzEYYK6lyQ55QFlX9uhqU6yHakOPrQQKPt6OedlM3rEdY+hx48Wq
ya5hZFdP3kPopCS3QarEOJQog5+t1Z+DlHzyKtrB+1paIj4Es8Z62XjN5fw1ZTaOH3tJllXZ9986
Lzx1ZDGRpCHCfc32Ox8QtWelzcKBt7VTR88+MTB1HZPcIZ5iiQWrTd6Hqro4rBoLYzqSYsGJaW4t
JnwxKw643KF8ayoQYewoAjGS4WSefLTjVfAt9BilzfOA3Le/BFp3LUv/cYz065CW59YPD52+hVj9
XhB6KGIsWiaBM40lbtugvSi+1VAHb3zVbRS08IKUUus2aiLYbsRg5TqKXl9pGGTJrt3C9ZYEL2nj
XpXqmjCGk+if21C7zQPiXDm6yqHaJHyTJqCoBZzDZ6G5IK0nXJIk6kDE4/V3xcEm4rGvzYOhF4/l
4L7o6Xd28hvTeM8IHEqNeR+Y3p1SVzDLuQUHfOw7onWQuBtIpQxLvx3z+KEZpl3qu2ee9cvETqqx
7MPQZA9TOvAaPvete1O5xCBYkPEj9yPNB4ILUCyw/cPvVw/aV5CFlyxw5GbAF8WX7dfpSIzpEJ5x
VxllNS77GDOBVtZkaIOVs0n2AvHkzuVm7FoGzty27CyaQ8U0MextwTZEvrscQWHCSz2L9qgPHXsx
96YYGT62HNPZJVJXQ+G3JfbZ6H3wq12kRe/hNs9ZoATdJ4FsB5vgEMBfBF5NjHrWkMu9RcSUdEH8
GEmRQXw1x0lnQ9ndVZNAgD8IvgUzks2hiydy74ts3TnpV8lr04umWHm19mVrn2GXPIiZ762bMxt+
V9MuwUk94wsj+EgSyqaX096exlPvQUlj74Apr70w//xeRtlhDIpkx0bdYSWQeWxQJ/vdhPDPiWq/
TqW8YrbDGQpjTe9MtDNImzXvjYyTJePLwiBXWHdXHuWMzcKzYBFvaiQspKTl6EZ/6Br/SrDevdZ3
O7b5m4oNPUbJbSzQxhvjTvbsiWhBNyXID23ovuCofQwVFHfk2s//GOP80hgHVdrPxzg30ftn/dPx
DR/6+/gGzDd7H2S0hk3YnbAA0PzurbJ+M3EV6h4jGMuwWCv8aXwjftMR0+mOI03JDNb5kz6O8Y3l
8Aldrk7DsKTu/cr4BgjOX8rjhGR+o+PjEkLhcBQF/PvbNcoDJaf7P3oYz3PYEl3m6GF7zs2+23p1
/hmLUewmp5Tr3MhtwKYLK5D+TRUTAJ9ZbgKdfsiRNXj3iLjQrvmfiTnj5xXOpbetExFREfmN+bLv
W+9mbC5dTzxgkcf30/iNkMYHMknYPShcHUuWaOFQ6m66AfO6DMwnWaNLMK0bHIzBypvIooNCshGB
l+9hEtqLKukeGk9rVgOJ1/sMt8NelEAZRUKdOQuNHDNyVPwq+vAMfAOsSOslM17r1MjsWjjjV859
K4W5nQRfUSTxnRaS/cxGaetNRIBMWfOqg8VdBnM0rSfEHnadT1tdcK9n6UnJDJF2TdoN+jPvCEEO
KKW7kvnsYpMRLhBDt9mT4bsPfOUrQwYY6Rqje/KUMF2auNc5NVeOqrRaVXMVP6ovVYd5FGSxqswy
SjSpajV+koTWhPptppBDS22wis8+dc85o/CZ0TGaN0M4v4feNjBLc41pFWhlfNdTJEpVLfaqbtRu
BUVkpqpJryVxkOqSkviWlHqT9Nmc4jPoEYU05loZUStVnFKkZu8NBSsA4XNEAdupShbdHq8zegRK
XLqrx4AAOczXx4ISmIjiJxip+JBVdVzoq4hiuVZVs/xRP6v+S1XUDvW8l1hfZoshw6foJr/8aNtr
I8VgNlOU67WF2JIyvaFc9+MSfR/1u6Mq+VH/8CjsoWCuyKhVGxyGggZOFyZ3iZjYSerjLh3Ml1Z7
LQLsIT41WUPzUKOOoZXwVUsxkQaUO3gKBO2GTduBheu+kNWpaaNDQVsiaU80lB0+7Ypm07eoB2ug
kanUteWq3qZlMwWFsL61uvChLFsYCaFzl/XTQ29X7+oDc9UpFc8dbVMokr1X+YSYW7uJtmq2tc1o
c4ka0cUyAABmZOjyTgTaShBuIEyiOGjSNJo1m6Zt6i4OLVxOKzfS0s2qt4tVl+erfi/UjoK0CZpA
gu3I51R9YWaSY6LkGoKWMaR1bFQPqdOr0lFqVzqInSvF1xSnO2ASRESXr0mhv/Fy8pwRTBgCCvW0
Y9hpl2Zmryf5czbSy7zh/eo+JLS3Shql0+66tL0a7W9PGyxoh2PaYmIPVqXqk1MaZtnM3ycz2MdW
9uRqz06e3/rasAZ0cN8Ds1Bdd6T675hGXKqOfNabekOqEw+/Udxk3XeTNKE1khCaO9XRB5yNi1p1
+bXq933V+WtqBsAAtmIk4DIaYJuzYizt/Us6dmH1XJjl45+lY+upVR1JDef38O+lY6fkbvJzE6tq
NuHVwrTHtvbfTccu03DrBDxs479NxzbQ/SLkISr319OxO7XL8/CJ/SQdu7f6hwqg9vJX07ETh14D
GMlP07GtnJeU/Cisgz9Nx6bHo4V2iPBq/8N0bLdFztSa9b0T/q+nY+vaNOzScbr+/aRjlyHZd1n1
N07HnpLuUJNrtvrfSceOCve7nLL/Wjo2dQySQ2f89F3vkBj9N1zNT8GtZppnP51u6i7dobm9ywW3
SvUQWdgCc6O7TvrwbHeYwofugL1yabECt4zyXm+N+/BYCZWEWN/30jwzo1w6Yn6vvfYRG2ehhz6s
VlSVlUGKEUZK3x0T1cEeuT/WA/KmVWgQrY2cw7WJS+ljlq+hE734frkTr0Ws9CYadIhRFucfCuJw
QJltXyM/e68zKL1tdE9M4FkPxTkKX7VUeyyIDF+QvUbj1n8TunyK5whLasEwzGcGn1jvsKLJvBTb
Ue+HTT0hcvFqhGiGNjHtnqiFsvq1Ef43K9J3QRff+jmKKqdvODm9+R74N5n1NVeXU6VfCl0yVeNx
1kly7+OH0tFfQlvuk7g6iZH8I4rERRkwkIyfCB7ahahXhP0ZdO0945GXbLLTFW3QhlLqQyZ0PV39
2FTV0XbtkwUSpw7d97JhI5f52gPxaGuvfrKCDEemRBQxXwqrPRhT/zG70TfH6C7GZC+inmJMNvsB
jWKmvz92OGGn2N2GBQO3gARpo20osNAF/lBdTasu8VmpzehAWgAsU4vGoEUYpKyq+E0JI2PNsB5E
/+5FSlxKJHve2ESj1Sj/mJTSRU3WIRp9ZOJiK/QWar3fKaC1RCrXzqd+INfQTm4zMPZC5GukKNFm
dOvDUPUh8xi8HYZZMHaakFT11vRpN/OLSf1B7Bhi1CIgFr7wrLe0Dus7O9Efc90baCaZvvezpiBO
M1dX/Cg727z1NCIYAxS0x9U/Grtfauz+anzTJS2yovvZXp4P/b2xc37zhEfQvedKF0mYTvv2e2Mn
f3ME3RscDZUWhffpT40d3ZsFE8Pz1AbeM/9VY2d5vxmSRtAj1cnVAWaLX2nsEAJgyfpz45Np8XWk
gULAVAatvzA+lfpcBlVQgS4ig8SYvbcpkZehMQ7oJlGjtndUkTmRfGSiJat25F04DavCs5daYx7L
PDmZbXBb1+LRZkuaaUiXQVJtdZ/wRwZ1fmy9kxq6novuHNT6S20SEI3w4NjWew2HxiLnD1ZeFiK+
KeftOHQ2oj6EThfD2CCTJaGUABFDM5KHOrHEtp1R7nvd7O4Z1dTLkfkHOaGcCv4joYePBoFnF1/z
5bZKRkGbRlyEZUawoigs56ABH+UdQq3mG9TMYttkZneNMzRAnRTADOzwPqWru5AgfogyBwOAOols
v0frNIzhcioM68YXpX0zI8GdZs5OgQZ9IUvt+gOT4EbDyxjh/CiH8gXQPhav1pZbj1CVfS67l3os
YG5E04Hot9dWeqt+IkkX4HqyEDEU9docyZ0xnAfSFlxA/swAuybaGbq+S8Zq2pcWToy29ImS8NNl
X5BNyYrABCiWp5tJkoqR1OaVxF1WVH6o7ZD+umZULq0MDD3ROTnRfecwsF+pbNJVbKG4qEtU3Vou
DrmKoR9g1a/M+TYv02LTuY6zcNsKckm6FlW16Txi/Ix4P+vOfqJYLirnMDF99qvhS5mYCMGw1sLW
H0wNE12UsugBsNQEG68QK5lO28ZEkmYCOWviZJ2WCa0vk/lwnrG1BK8IV+MNURVv6EMH+9y6RYmE
sDhXjrdrm/qJ1AAdAVezS1zIajPZ6d2BfIDNIIB49NqUEItnHDKnfNKHugb5ZQKsMKrrJNZNqs7c
KZBraPXI5FjGiwj5a09V3JhMLVhyWoSi+KcO9lPDfxUsqBAmFLnBy4AMn8q8GwA7ZNWXDj/KH5ax
wklFlg+PbjrNbUSueHSXwp1yAr9a9JCoCF7ZDJCp9DTajqmKVkiuUalfPEPL1xPPjR2bT2qC4gvQ
St3a7/FWKfRVBgPLVDAsSUJJ/5KN2X6YandRVvHLHNLVZN5jLqYziLtDo+BatCgkIlwmBd3KFH5r
wFJCxCXXorMpprsKSpcBrWtQ2K5GAbwkJC853AVew3jUJ3SwuheKTSZq0F8J8i+IVDxXCgtmwQfr
EmcZwQtzmUgm8MP6RQVLzIApJmGL2TDGdOvB4z43Cf1oIJDxe70ZYYYwIa7UamAdwSqzFLRshF6W
QDFzFM7MKhny95nC4BcX6HdXvTJJR2kfNUhoFu9sARnNgZCGXDVapJjVLFWB/PhWQ8VT85986Go+
lDUL2lqosGulMvSk84NhDuw/AbjFo370aGYXKIgIB4XZ5lvObalwbj5cNw1boA7ATSrgG2cnZhwF
gUugwfkKCweLYtUqUByxI8xvRoEs8UJUSgSegw2B1pDmmRraQ2wCnGMDfTIg0KGY3tsKSUeOqOLT
SUWqi5EsWwbsukxR7HrTuzjhKe7D17av/IXLb7Fx/WLZAsCrFAkPE8UxAY2ngcibQOVZipln9WR4
Tv5Hq2h6IVi9Drye2RIfP0T4USvQe0y5MRgJtQ827UuUmif4Q0sBrm/GbheB7yMsY9eC80vB+jmK
76fb5wrcX6i4f5UiADqKBZgDBcwUHbDNkqfA6+6EYX1otXfBJLNkW05ILFFAii9oARoELGKSgr21
ABCagAgHZSZLFZvQaIANTYpXmAAudAJv2keevKtAGnqgDd15OGsAU9Lu3Uh6ay1drMsZzBCQiwvN
dD50XtGydJ78nO1WytwvERpPFedjVN0VHDhZbnPWDhAXDcVeDL1vo0n2u3AHxFfQGU2FaVS8RrBO
uISL2xqQowHQ0ZTEE5kd0CbyPyNfGKvBXc4d+mRcmPNG1xr8q99S1gmhokVKrD0j+MhccSQ7gJKp
Ikv6GHSapHvWZtwJY673izFvVlMQvnIp5iu/npeTIlXi5FXcSo3J/6xIlrliWtaeu+7wm6wSrjWC
7wkkUQTMDKsjZTdUTDmVj3V4lOROb3ydXYKV0WAwmNwVGrwkZPiYerL2JhGI2PokJ77E7YHUTPJ5
GiknbVkQGgKos1PEzkDC7iwkcnNgnvyVXMhWXhubEGqiYhbcEFudQdWqUCzQHONa2I5vetPk73X1
YJrQdKKBsS5f2I9sliyt/9U4fN8i29iKOJqy6+RaXRPX6lEBAJDaYx0F96a9BQBLNaf6KJOGw1hg
4Evbb+6YntV+JuyzaJm22cgIhAx4D15e3OAFmzEsZj7Vf2KSbNYrbmoLQDVSJNVCMVWtoMDwJqqO
1bVjH2WdLiUIVhMUqwmS1cvDb2mfb0VIwkjd9KsOKXiYhksWmvdjIt9rvRMkeRXzQvDYm3r3DVUu
3sf02OfBhxkxMc6j8CZKfVBaUcaZ+GXotrkJbJ1p4+Ahx22gk5RufZRR9iS7jNQQZzo2SXAdXH5b
Od5Fh3SNlQUYZQG2CAdVJfptOYfrOojs9Y9/YTRFvIwDWj+nr1Yp/1JTdQkXNm+pgKs3wfSFjh2g
iMEx5YMw6zqybIaoBY+FM0Yawamai4mbubnOzdw9puyqNknBfjzrSsT/+C7Rd5NyzoK6qYZDX3TH
yKtNpMMFP5dPLstkuBfZxvWytoJXEp1Zj9dP0Igw7Rnnhu627N+S1EPbQb7XIjURdHj5Wc950RvZ
j+s87zBy2IKEnwSnuPWKmjxZD3l8dq2WJ8RnMTAX9nulGe/+7LnL1BlWDX+yTMW3pnpNqmLfB5iu
6gaml+f6mGmDcZWnNqa8jAO5m5yzPWbbHNaXQ+r40ZbVQ5A60U5WwW1rxdqCdjvjp2TUGg+bPq2b
TYfDYO36jLDlopXqKMMhRF8dXQsBFckNw/EmtOZ4UVsUYW0UrOXcR9vJLfhVVmjC+PN12UyYLAN/
J8UZtC0et8jEeeVF5kazYt5q/SqJ7eDEZuHWhjt5HCApbsYcayN+9K8x0o6TFgy44cZNVmAN8BBm
6A0bdM3nVK7mgZcmJdOF5+J2ZOY+e+gZjD7ziRor72VH+gsLgnBf4RToZ/17UjHuLqsp3PjqIfWp
dpiwhitLdiSlTVT0Lc4lo3HBBFdUxGmZHRq04mYQrPH2KLIdNse6AXqbsjEHm9UuW5sU5Intej1H
45aSudoFVnXoXfB2c1alq5Gl+Ro3Z99Y0y3BymxH9acoceWNZ3Mktm51mUy89FHuZKgfcnPtB9V+
qPNhG7GyWJa+BZ3ui2cwObiZV9O+2ivLocwyNkMnnJUd2tp6HL0bq/Y2uQm/mIlvsZIYZcyiB1Zq
lBe7RSk/NSAC4pUbe1/+AP6rnMyr22NDjXCsIdrRlxQvV+y2E44tgKMAAseFFhP407tyXMYhA/A4
24l8yNfWhIC+akEYd5iPElncKnV+13nn2S/f4hFyVpZ/g3LFetVvQixP1qqUvbG0a39+LhN9j6qf
77D3o0Myxi+FjdQ2quI7U2sBPseYJbOUjT4BamurxRJnprm+ytsKjX8dPDIxGvCaIzoj5XGZxggn
5rpA0t+5d5k+FkvNmh68VL+HF4rhc8BRag+9PCAYWwfGNWPhvJnUmyjUWcVFdc9MpCk3WgwkGGVB
ykAJfh19QYOjv0cOFMyUTMEq7ecbDaYiI2lU/9jfv5UTfYUDNgLkMsPfwtwHXBO4+54wzKKL4+Ae
uvkpLudlquFi4I4cFsyC9nOfXkfZ4tbOvWpjd8nGJnFK5GfkPy8eWIWlSbJ9a5GPF2f1Vox3cWKI
tZjI4YbCu7M6a520PFhhBjivt++6AM5rYwfTwsjrN8H+hLIXN50mNzp+3GoyD2F7xdC9tINPEbNy
q6MrKeEvfu1c7RggYv2qWc15NJhNl7J8iqyUJXlRconk6VPUP4wZw3jD9T5FU0YrfXI2CeZIptXz
vC97e2PZ002mewvZRW9Oj30nP3kcBiLNyBiSbBxLGkXtFM0XHCgFUgcq2MHEbbPTbZ93YI1z1452
IvEe0SGVWEdecJ29z42YtvAJzIhpmVchEMja8jR0+caZbYh89vQ+By51k7sWsX5MO2MbaRU3MzwX
PXqFRZYvwfDly+9tk/DW6/jpxmWZzAcUYl+xDWjA6A56zl9YpXvNBvczaMxlO7x1VXiJ4+xmmDyX
mM4xXvavDk/iyhnpEX09VTGVeE69o+mE36oofK5lfg68MDoFePSd+XF25zeyHqCEFAhbGq4+XG4w
cg30WNNWlPnOrGPeamX85ZAUlTrF11CwTbRG+o8iWMcuwF5b67iwZXCCsMxSh5nobAnQ1mLftWjy
y75+7MrP0Q8uLJs+2wFhDXMHCu0o/D7U5dPsV08d55FvRyyr5i2vyO0k423b528g+cisHMgrbBDz
ojCFifmUpwUZDIaxj6L22U7q9YDti27QwQ7UZOMiJk6WHC2BwwplS0CUJ7nnXswUhBshH56cMnyf
ufKPXSr4EXR3a4zlA9UWO07BG2d083Rljqmzd0hwQrRowSEIaTXimMGkP6IgY/Nl4p9EcMm6q096
8L7yqai8T2lAOq8livyxquDgotmYQ3H0gK/v7J5DAsT5bdWW2/SzHdu3wNWecpe5iZ2Gl5CN/SKa
eFeUxWMVm9faHwfUetW+yi3UOp6zM0bzq4WHB1PvOVbzw7B9F0m0MTPQwXEWr+bau8LkYQgcFLea
MG+Dzn7X5vxzwMmm3QQ9TXtdgDDNt2nCJCgxUppK++jQyRTdt9FwjrCpD3rd3aVuejON0z70glOe
N+sa8COy971su1OGWTgZDFZ/SKm88iMR4fPY6au2n94bKZDV2sZeuPmtFhknyWPuQoBsueuMYJfW
xdlr5ns9UDcdd1sqEMX+Y9b5S7NOBB0/F7HcvtUf3Xv0s2EnH/uHCYl9MCNN3Xa8H7zfP4adNilK
uu4x6cKb5LmK3vsnExJWMiBOv89H1Rz0dxMSw05bSul5HqNTVCf2r2Uv/YA4/RnkieQnodu2pRs2
//OXkKcg9Fpao6xHgsiWh7bYJVFypRqrlTTNbxT3gb215Q+mvLYoKsYWulOc66I/z2ZzFf5nWEwT
TNcJXzwoipsiCLe+DC3CFpxP8ALBZi5HmuIKz36KvnNbBt1yaNII9Dm6PnTfR5uaa1YEmGQcrWUq
Axicxjmv7eYQm36H74ejomLR3eAt3FUD4Bw+5bAdkEKCj21PvsG4LI61Cjham2z7sF0IfQTqE1M/
oHq9aTBF3mQjta5WawrGvfQEjZkxia2L/FKvSDjNHDIPncG583z3E1iDOqJt7IDcxAZXcqLuZmO8
Q2NSb8Ow31pc3mQImktHXedc6wgGJJe8a8X1hhqe6MIxv+aJu+ecHRahUAZfDNEjxYIRDkylMvu9
N/WnkHKiUmWF5MzJDXmfMl4iiGL+NqkaJPCpRjLKkszQcMaPa13VK7NdbwA7Ikca6emn59kB05IX
G6wzVDqq5pFVS9YyP/iGmm+mLJKqPgpc1DmVqpnC2rh3NP2BPVaxDHr3Tlf1VaYqLU/VXHhlb3RV
hY1z9Di3XbAE5qtDaaJW0yjaclW99aqOs1RFV1XpXVFG4yLx0xc9yONDZhRg0ikEpaoI0x7bdT/Y
K+a4PCGqbpQUkDktnjk0b1mlnRMKTENVml2+qhyFINEJ+zBUNWq2O64P1jyqTg0SKlapatdGVbEU
4dNyTKxrAieB/FlqXYeiF7a9SR3YnDxVDlMWp6o85kmnI6kuSYa9Ge5TX1c4SFMHIALKfUTAN1JV
20PgMJ1pTfxsC59y3FN1ObV4At2fxxgXgawYmo6qiIefsGcUZa5lq2XLSsDZDu2GmJ0ENAef+gZ3
DiGxeB/GeL7ldwfi2V/jfk0ZrHBph3QTiWorhFszVUO/W2rpcyfCXRpbu1i3ypUxPpsun9cJBp2R
mRmvPKs4tgnL2ioYt5Jdyia1ZYt/mpCEPr4t4PFqM02L5dEjmXWbbhwtXlldO930tvusNrLgnIZ5
mwQUsJ3k3ZBpyI1Q3tSKCiMtAqyTOjvlRoF2CbeyU+c3RDckR1tr77IyQfs956+ws8IbGBxPQ99+
xklJzazN1xpT3oA5z8WkF2HWQ+1F1Cn2PYmNT8PO12Prs7D3Vdj8EuX3q1PGzP5Tgg0wRI3SYQsc
sAem2ARz7IIZtsGu5o0wl6CnphobdW3fVFFwZr1PjknH6MQeDQbfOBr6Ure3YYX6KXwcSv1g1hjp
LeuayXrtOUCeEPBkfojVuiaWolf7DEyPXVxVWAgMHNBhudZSpv6o3G9Za5xSP3ioHcYOrVIQR3yh
Bd3w9xyDpYXRsleOyzjxT0Y8XCIue4TbgxYqZ2azTpVXM/Ovmu99JE1/g7bpGEfOnhgOkCWYPG1z
4BjE9Zlj/ySdGqaWPLloUkclTmU68BGM3VeFapUXYOMoGauLnjVB11om3hYDyFKU0QZ+165HA2tQ
hjZpdxgEh85ckfGMUlaimPWZU7M0Xf0/9s4rSXLmytJbmQUMaIDDoV4DCB2RWlW+wFIVtNZYQW9h
Zjtjva/5vIwtOGNsa77zhWbkz/orMwTc7z3nfCcSgMUYEfDVVp3zEWL6yzT912Th1h9YGSaFfHBb
852hjCkIj64wLOJOyra7AR6YHRq8vGDNvmR/i9gENE+ZfXN7vBq4fwdlA0Y0qP0GZ7CrLMKjMgsL
ZRtO8A/b2k+Im3hStuJG+YvxGefKcDziPJbKgjwrM3IxtPiSYxzKUq3CajzLnTIvp8rGbKHbYVvH
2pwrk7Ot7M4Vvud4+KmUDZqqCiP+nPFGwzX6rJVZOlX+s8bObk181OUMus++dNA+tLg7J8punSX2
jVXIz0gZsVt+gqrBmp0rkzabkXM2woNgzZpHb2Uk+RLSrp5WRcg6Kp+pir9OQrsW+L8LgRF8RjXh
ECStlaS33R+vuH3Qhl0D826mV2tp0beHXasM5q2wL2b2uuI7n/Gf9/jQV/zoGa/NnDg3XTYfjDh+
GqzlbiD3Xkvc502y6wr93IfTXa8XeKad+7pcjvMqoSh+1rjh1/wrT+w30RXPq2Wc+pGPUqPDrwev
wSfVaPCljbXDQcnh4aResdFjKrlbVIsc+AUw/Dn27pAiRoPbZ0UfSWU/DPj3B2XkX3H0azj7K2Xx
95TZP8X138i71LbI0bbbqp/3M9kApLSbgaxArzIDyBVChQhq0gQLqYKi39dDdKra8qbX5oeG7EFM
BsEhi6CTSWAYLFjJ/qKt/Q2R81qB/XP5Id2uCyL7wyLZMMp7Nqh+xkA4aigrYI1Ki0DVUN3W5CIy
8hHsFV/MNb4WZQRHJ3rtBwDygxAf68CNxKQrXqisxb4ndxHm0TWP+l8TCTBH+osUbxUpDap43ic3
pBMpOXEm+EkUH6KF56JR1j+6hXGk5yCZbBOKRwYczHmqSYRYJEN0EiIUVH30JEagehMd8VyuEn/K
TrJengcnejQtl7/cojqm3Gt4K09oB2wmV7m3tQLMGxRjTsOsC7AGp/tmSMWukUPqu0L/zcWSnQx8
o+QRnPoGVaze5ZE5HOE5AEZPcGp2UYJIDQLNj0uWuX/gNYjH3bEbTCuoWsATTvNhidb1iyRMgyTB
AWPzG5TimobDNXET7V5Ah+weCug/Yhp+otL4oEsFqh+H7ugs9xihCROZuJYnCCAbuz26s4natsDM
EDkawVrhu1k1lx3lr8ptPMQoEe50tNqBDr8dm/bkuF6FKJ+YtWgraAZuAprmz1wGWSrSwqJoTq3i
OpUAngpFekoU8wmgfXYYxSOWrJ49CW/opJPiwkukeFGjIkcxvPuzYknFiirVgJeqFWZK8aa0Yj7N
kqOPJ0QAcsO39e5UdA69RMUl0qo7u10OAoQVu5CLzC92juUEwFVz2wO7yrC+jMCvyljs6tG9GE3C
aVqQmXM4mikZwxaUI+8Q5BqT1K8YiAFrLQ+Nomzph0EhtzBFT5F5MBWLq7HPS9H/EtwwN6SAiLhl
SutJ3EMByIs1wW0N2ItU5lkC+ioUlBXw1+8aBlgMC2yFCdb/gYOlKD4jRJvyElnrRV+rK2UJ+zar
3lzYYpi+YYxlD2EUP+VudgQvkCzcWCGSjZDJmtq4ljZdAXlDWpp9ljTxrMMyg68yQDajSsjnpQ8E
30RRsiNBK9dxGUUQ0SJTfjRcIDmPPXaUgk3ZWw1BrVYotRCmWucszy6MNVo0T1oDdC0hJKUgbMaY
PehyecXXC+/JO4/Q2uBYfo45LQmhe+fN4mMqaIHn1M6XXVa+WYr4BvnNKOz9CjA1o9OsmF6NLOKm
gzEhcTGOx8WXA0EugiQnFVIOtM45W5uLDmsOsxlebuhzuL/AEE5IIp1vKzzdrEB1sJdS3gbgdfq4
K8WP0Cl5sFL9WZvUizmDLdEN7Ty286EUXnVI5gg6ApujKEzTI/cEP3LFylpkxUJghelWhxPFKnDq
A36ZZEN650xDx7zX1XUrh8Y3AyojlNZcWjh9kQL2EXq5CxXCD1ljUU+mwu9EB6wB0h8egg+4Pt2B
Yvn7QsEA5ZxwUwEPWMyAAh1negiVXIQLH9lP4QRNBRZsFGJQK32dLSfP+O5rVBBCpCH2jCX+EVJn
aGGgCsOb5ndG+CGAsqRNzqs2tedyAW5oKszhrICHi0If6jAQRwVDDKEipvEyvY7ey9Lzav9zH/EP
7SMIoPwX+4h8/fnXf/l7hUX80b+uI8y/uKZgcSBcSzCY8g/+ar0Sf5EkZ/AMmvQ6s5fAFPUf2wg2
BFSpGYYUzNoGoJJ/20bAnMZyYLjCZLEmbfcfYk67nkKe/O02woKgZpomTzBX2bz+NlOzDu6sr6Qi
kN9QPQlgdL5Dtd5mIOLht0t2dBv3EW5bd8jNx9lL9uXC8z5KjSnIIvA+ZWnPJCnRuV3uBTsIoc9F
Y6+3NtPXVBs5DySZbzOaD0qPmq0M7/up5wI92Nq+1kNScoiSzNMYPiBTJBgGjnKxW06yTLseK9et
4cmlDfcHXIqJKLZS6uVe9mG0B3jL4tjEFulBgYR8qrUsUF29cDbGtA48t+PjYMXsUGCgYqsEwWWW
07htw0nfgjoNgM6YvjdAd6UNUr/NLSYohiYCmKKbbzULDNWUjzDP0kPmFDSLjYsROIo8Fsftkz13
yvMy7RJLf5uaJjslZcbLYJK5rgbrbpoBwmShd6BlhC2Afpqm5kJ9ROaDIp93Udk/RKYwzk7LgNSz
niCWwGSj5/1DaFoDp8RXqaEIdZ5hk95Y6dVkrXFO5MLPu/j5IKtdnYb3ibYu/A/otIa2/oI9t7Ao
T/dJa9pwucF+F+26sTN7QEo2Li06Z2DEMK+hIr4Mkufu0iwAaivvpnlxXNHctR3pndQ2JBuGeQns
lX//CPUbOTVlq2K66cZOMgymhnHV1zI69F5pguxGhCnL1N1263IysvxbIqEHnhfhR8HCNTBoHJZR
vsqwIMgCVIygxWFh6NiPBpOWuva3Vj/vyhXm1wQZazd5WXTQEXT2peBNHYqp8tPJXvxGb4hqd3qy
WT2J2pPTwWSXqbdxtd5SzLUzHtfuqV15OwtrMs+JeGr6IT67C1N76V3yvqYVNGHZPxjuofPmW1cL
V8JG2X1X1jSj5hRk8kkLAU5GCfNU6UD/JIQFyjgdZ6q4bC/ZGnpKRDzBL5za1Y6IvMIe4mMSFlFR
S6xnrTK1o+uWhykFfeMsZRMswzoHuiM1okCRvikjOz7NVvdY8L6AWY1lkC3Up87gpinueDA1L/Nj
fnPghQZp2VTbu6v3k04Dc4kdcnEMH2rsURoKN4F5+zlrK4jm/N2V+Za4+S5u/CnLv3ghLXYFG6Pv
HvMW1Rzmeh2Y+66C0ZZDHFl17dKGRIHDldbJbiJ1NHvrVkzrTdHmSdBb+gej6V3UtFhjeg07jREX
e6cxIe2lJIAHM9nryzCexnI9R32THlIi8htzfTDNZsDNAuKgBEtsOCk/Rgce2RhYUYxjKgM5gpfG
MqPk3dY8VxlGi9p8UgPbkn7qeh/C/KTvxqsAW8fm+BGRE9+PGXEY6i0pG8obaAZhNO0mKyai1As1
osaQfFNJmgXnQmquxikCsV31BpOeyZGd6v0VZfd5hhG+n3Dy7bpl/YEIMQSaJkaf37oJPJZbp6zL
f+XRmGGVAYy2VNxiFvgOGBn3jUcsMKn+YHxbOxgQlOo+jY4DKNnKpQIKMbvfhXlxMGlRYsA7mHr8
XnrVVUELlkUigqzbFdt+qGqYXN9SpUy0LV0w59Vg64Yl28OTJkuONYkLAPVo5yXqDs78HtOORvna
izDW26l1L+RwMb2MD1p5nke8NzijdlI1RrXrFlPQpwxyo/6VisILVAWVTgWbTIcgke3nzE4x1veC
NirVmLY41klVUDWqrYorPk1LgOh8V2p0mbF6ptuKtc1wWMBw10V9bVq6KOPwa+itXy6tWKGqx+ro
yUqXLwyqH9FgHqA8vml/2rR8m24tq+qvem8eMq7NNG81aqpSVVySr8GkyrkmWrpwTt0Ip7xbVH1X
b1v3nir0slS1V0zHl0fXFz6Qj8qyWDyP5KVTNF2aqb08aJr2eaSk1VEeoYF0e8qzQOuaR6v5wAOG
p8HIP6vcl9W8G4T7wMozoLB3CIeLQf3BREOZmsGtJtnGduhPEXTI4j0safEjfDfTb5bH69VMrHMh
X2BiX60W3CSPqsmiSVab7lvb+cVe+spT8GwUGoZXTha8AzmtaibtaqDq+81XpzrXpuXOdcR9n1JM
OUb6d22TkWMXI1VbW0ltmzdiMisocrOaH8eOjg2wi80U549MZW9VkT55hbFn3/lQ1cM17MqXKBSf
NmwEj8K4nuI4sNwL3MBS9cllo8Mrx3lM0VxoGC9SFc+pBjoWp1eHSrqZfUeyhvxM+a7A+5+Zv5Om
OqVR72+d7EfHRkC/3R/vC313Kb13Gv136hlc0ofH8H1YQ2/rqYph7Q0nFz7crY3WyRMY1iqOKrr1
DN6Whq69wvU2BYmXeOofQBxuNdM+6Ev126Gjr6KrT6ezT6O7T1cdfnwyvRRFjujlMNknJzL2dnKe
oL+mNAByyG/6qjiaS7WHo0i94G7UZaDsIYstDvNoY9PIT+mU3Eb4uqth3Bf0Ddaw9gXeEFxFvR1E
GJHwPh3qPgzqvuC3SLYt3YUjqAyQlIPp+vid/bF/EM6nQ4RE8srMa3FZspj2d1WI2Hrnkn7Eip5E
SV8inJsLvt9t2BeHhT7FVvUqxuRq6Vks6FuMZf2k07/Y5dUbx3IAy5FixiZ7bsvwwhPuhDMYzWbP
+x7QTva00uuIrzcAX7yxJMvsrBQfRu2vTCgVfZAJvZC6a0K0NZnWKIwUqjrSViWSi6qTzOtHHjtA
DhYYlpNnvod9vGtpoHQqbn4RZkH7Wap+ytCjGIGFOg/1QMvmy1wiy7ARZ6p6aOi3Gem5kY31XqCm
5lgOwWDyglOIY+Cr9gWLs57dCN13D9A4HxY6dHDVBG20JFz3yo1b4aKMAdMp73xGCXMg48nlEV9M
m7xMta1jay4lIjbvMY8JJxc7TLOt0n07bgHribfL4XNU71J2h/BP8DhKUrOCNOZFX/LtbD5NHB1b
rVyY4jz2fmFNvNk2wXoUzjIAqRyokbOU3jMBIrGma9MAKalb2iRm5DgaFBdDJZj5gHcYsAdG/MSt
P1vHPdpexfOCPUfW1AI7o9H5GBexQGoVzZBDtZ81IM3je2Q1F8egpSXE2jjVjb3pivxXVTbYsOKX
XNaUSWa89oCeYeaC4uyvrem84IYOFnLhuqAqDz2unYf33IGxHoa4jzPHy2HdYhpLbO+Z4+Z+LLkU
Fh1eriG3gbsIENhmvKeg/H2udNsnH/mtGL4ZWXZ+wbQ5tQhLg9QesiTdrX1/kRnMG1ZW2IS5XhZF
ti8AFNd4pM+pduyVv7ucZ8zY2hof2q4MvBRHdqpRSZykltiUa/VZIKIRXA6cRrpPjhU9rDKhHJNE
bGDVzdusOfGl4Ypujml/bDOTO9Ak453TNvQpffeTtmzDOjWDOJv0faxBl274tehBMHYm1vg66e7E
IDCRzQZXzVGDbSgE4kz3JYbpaheTdyxkT1+AcGhF4fLQQaNktUWtTSTLwDTq2o9yqm9INnEMW9vW
BXbdTNGrxl7MTDHATbH8NXexs9UcwvWRbdPA2M6nfq1+hyij1Mxj10lrzdyuTdH6JuUH59RauLvz
Lan76hhVNn0n1XhC3b1H26w2GAVZguFRjGuNi75rgV1ByKxCAaBfmtY+RLJstkq8dWXIq+fapLU7
/qOZufPYbfyqHuFmqN8OYGa4N/Y/Mk/eiZo4u3akFVSMxwi1G82Bp2k7bsWIQzN2ZHfyjlORcB3j
VhSY48HUxruKUAfPjLAGQ4TDh1RsBgh4WjEkkRQxiBdz9xcTBKvxPmq4Ms5pQbvDkLig//EmWqs/
1vjabPRDbgHMZ0YI6CgsqZupaejJ+bbvTNnGey+b49d8YesnufLVHZG22cGgZiXNyJ5RZgfNcB6d
rDL4eZKHhWnY57vKS6M8FpJNl2aeEuJ7Rj3TASLRpCEs03C0XWYDpVI+kMc4srcCum7a2qaHK78N
taI58N16T0E/Ez644EcCcUZvtZEaFnDj+d0Mw+hojQwTLPvi8TqjikVJ8qDlnX4sVpyFOR+Uf65S
/lurFE8yJrkYLf7+IuWx/9f/9fNNf9fP/7tM+fc//NdVivUXVhWO59HGZQo4Jf++SjFZpegGDg1P
NxSFhH/yH6sUW0XfPEd6jkWAk3/0b6sUjB264A9h69EtnTXLP5Ri073/L8UGlQS6rMR2AqDE8UjZ
/Wc+iaAIEBBfUfvzV7TUD7FtFZukmgB4QxHyRmbpOkX7rl0ccixQgFw/K3vSH7SIZrQ3BQL3fsTU
0IKa3yQzbgIt4/KB/+EQdxgTWOD+buqs3SeZsS2WCg0SvghlyoxjPF1ankCAzMqyedAVJzw2Sg1H
p5EF0WgaW73IANvbxCHSLnyWdZpvOs3KGb+dz3lKTrFZp9RrGFTDy9kf1srcFVEZn6zQOY6evMS2
/Fk77ZdXapBMsuGzHux547bR++RBSAFGsQTU1ONANx16JjiIWVL43LWnXTbYph9ZvQ8jbdnFPTle
IyeVay+6TnOATfLBkTa1DemhyFKmOJx6Rs2fX116WfCX4ojuaMBoksbGSKv/DkMu641Mpm20tszM
Ff6zBR/NzmQLEWrxHSouZNpBnlMaF4BohfdOgx9yjKCQtRrVIXrGwW97H82iSZaoOidzzeQfhUx+
9Yo9hsXBU9NfjFGfaWfK2exw09o6DfqabaXIvV540zl5DRgQN01DFFkK7WUuHBcC95wFjcTbYTPI
5D8hYLaTx937zyOReCRgCLUmCnPrp9WKu9XOGyZe0DDOHCSNkGfuudl1ML1vnVH/ZNeklRL9EsYF
GzdjFTSahO9Y6Vhq2znjY8bE57VBXHgPzmwQG+ZPVjeLljbUinTdts5tFRlJP2JHUCFReoeCZcqt
Y1enrprcozskg88G59QJKkjqNi92hQV5JJxm9E1qDiGZ96/sor9tbBkBnkD8ML04O5zCPjedbNeY
6W3SoNauzrA1otkgQFXey7oBNmnw4I7w+8SsdLTylxDQS9m4UeSgKh0aJxy2tqp5aPi/nzSb6odZ
lUC0tEHAaXH8gn6IJgd705n9V5gb2Zn/9ubNofGYuJ0vbVh4Kz0TI30TXeeexNipuzFVFAWiWFAn
BAFrTVrbZpCvY8KHD09CYP4ps5iNi6Z550HVXHTuE5eJb311nqZJ+FwXsb8sxNUrVZGxuC1qqqrN
YAdClzd0TIL3SR1nAE6wI1h0baR0bqDpZfuEfMrgjNc1cd8iurl2xYKLQnf6L9P6nrgaavR4dPR5
TBFND+bwZtSnTtV9cI3QVf0HaaQX0dNEYWGk92UnbgAc+Z0qDSGTy6GrikQsGkWoXcWdHh7zmUa8
yB3fppS1lTYQdy3bgcUg5rJOVZTkYN2pok6Dkct6X590VWaS1B5eBRr90M26/TKk3yJiLIARwIEb
0oUGU/oEaR5YIE0pyh21t3uX8pT+4kju1tnSnoTAn5SpopUMDNCOpP7OUSUsJrejY2Qxq5R81Rdb
69HwWRl3a7Ru3Fo0NIqpSheMuEB31ptQ1b2olehGqgqYgS6YydU7P6vvQkPH3pDo7OrojRGqQCad
31gRUChjFos/0DGT0DXj0nhGvCkKss5QYHsyTqHLfHW1ld5Jr1OCM5oHR+KFu4jetG2bvps1rT9K
LTWVbgppo/LhkXOt1Y/SIPxAOhTtRumtLVnFHmtXq5TYGEl2kO3PkFYnmwiXu0uVbpsh4DZKyZ2Q
dBlJiiTNAltpvSaib43463ozvW7W0B3/fPITpREPSi3uIiItGLKRU5WWXChVuVT6sjLypY+ipILE
5YRwlAztLKnfFI3YeUqjbpVanVkppNeJ1rhJadkdonbEgXkSyNwDcrdE9obE+tj0PGCyKMbMFXOW
cLDCErB4lCxaEsAGwEsMitExYTKais64/uE0KmLjBLoxVQzHWtEcK9BJLMCyh0qRHjN2KnZJ8lRN
H0HrVlhsC+vGaGvaGxQrUpeQXJp6uuotH/kuhChZ5GRpKVd4kPdJHCWq8208CCCUHTBK/PD2dVR8
ylW+j4pXOQKudFUhjxgFuZ+O5nAzgzRSNtPR4kPFfg32JTU7mp+Cw8zzIAaOqdthyDtKBc2gyJn9
H4amO2DkXzG9C2M3o3LWnftmr2qSE+LJa5ebOYXI2So2p00SkR1Q97iC7axyHO24nugN9rYlYE8G
AGtXGrA+ozjj/Ynw3CgOaDQ0W1uRQQfFCCVWlfq1nt6sevrAEtm9i8PIZISNt5NOw8dCtuNTgh3F
OplfEIuWHT5kFTSYd2A35W5QvNIObuls3Ji6/cWlZggsRTa1FeN0ib4rxTztFPy0D/dWklgvqsfd
6t6ysiwpGQflNSVkbhtlWO86hfyA+KVD/poVAixWMDBHYcFi+GBIFqcKC9l5VugwoSBiJTAxBRWz
FV6MmrSbWAHHdNolOSq791DByEqFJXPwBcxZfL8UNh1yCl1WDdcakllvFw+RDtpMn4CchQp35inu
GY2EWsf2Ya55bM9zDVESxfwYFV517ITdEcFqn7Qosja8MOWRiB4Bbav5bRu4RtjpygurvUboL0jV
I6o9eLZKgdoahWyLTC5CFhS3ef41lU7ySKz5e+luMc95lxr/BN+fxG8j87qSUs0VGK4If0oFiosS
51GOZAWGVVJpV5K2kuUUXmYuUEVCLTBP5G32JzoNhY5U/bAfa7O74ZyDgxEqIoaj2BjRnD7PwDIc
nR+FrnIBbwySRu7Oz7VnNPdTIz5KRduQS4EDUxE44FC9TSA5sAlwSg7pRI8epBaMgzGBsPaUxbA8
IgS3jYl3a5Pk3a0g67TzeM+IUlKPFgrqBZqENhZt6F9rt+Np23eW30jWJxnElU3S6wBIKdlpcsx9
onfuptL9LuVYUq0IFySaXCqOwIehzVOWVVrXkkcT7U2tT+kIUnlpf+e6EZFps+7mLBq3ZuvdSb7b
oauCxaEojiz3MREa+CXd9rXLFvSUiL8sqkF7FWlV7obRSY814yLOEGiwJCgRIfP8hofARNWj3m7T
Dq9sSFjWWbUHkxAgLVj7NYrvYw0ynKexGGB4XZrhi5T3ckCq2aQUiTSNnC/EO/ep0RYHunxk0Ec1
W1TKciDb2f1lMix2mq44tbZh7y2TcHK71K9cQlLfqb3uZPVQTrx+dPZa8T1Sy4CRkA97zxjsuDxP
UzA4MdVG3B6xfSbUI50tPASbunVpq8lC7uXjfElBiz40kfUyl1lJf1EOc8KJTrK+7dPEerInDVFC
oVMRAASenw58gvEm0rA9syJOqJIVbsC+jSM6a4ptF5bhqYlq+K18/vxOo1PNkiF5k5HSCgvAXj7G
p9FbVuo8Xb6ftnNoOqq52sn0iQknu5hh+BBH3TExR5LKYWtehZHuxiJld9p9DEO+a8qOTFhDqeD0
KUYrfxxYvXa1t9x2LtHEtnKO+TBiJx4nTmO4dZsJ60nSudWBLx4ags5a0NW+ZhH+0KrsnfOuJ4ba
PMuY3t/c43HiduNEf25JpKgz4IHPzsnuYFFwRoNmREakbZWLeScB5jQ8FOj8Q5PBRjUELTLNqPQa
eNpy73TZMxRi1AQNyKFSdzSmDnMCWxsX8Q5DL4qB0oII4fNKY+LzVxq0djMeaJZ+qEcsdglzLxVY
cqQlV2lMLlZmEmXoTnP6KdkkZYnxJAdkBqVPjUqpkvioAO2gXulKx9KVoqUrbWtUKhcy31ko3Uus
D4nSwZAe0sOANLYqjaxXYlkfrsfRssdNKKqC5QqQXci1cjshs3XIbbnS3VCybwqlxEmlyXmIc41S
6RbkugzZztUZI9KjkdV1kCldT0fgk0rpS6PDZJVfhBSXqCTD+KYrVTBFHtRyjxoRdq5sz3B4ReAE
Q+4N7P1gLf6MSmPUKtQypToKpT+uCJGhMaFIwkAaBmStXKmVk5ItlX5ZKSVzddA0CYKxLO0RziZz
hGo3s91VGmil1FBMvj43YPTROPzdKMnUVOKpjoqapTLZjvAmyT/SHI3SOijJdVXiq8zGMJA5Wfus
ynnd7YQeUmsNumiC/967h4ioHOk1ulNQdj0U3lZJvbRBiankzeqBbkRu0lHBMp71sbICu9G4sMYG
AmjosO1sidAmSN27RInLvZKZCyU4Z93a7yNw2ftRydGFEqYbJVGPfzyqqNZLm7EpV0I23i8WS8WB
28xrr6RuobAlSvyOmGoDHT0cOfpEKbG7pTWQhHWBWQC8Q0RV13q1lKAeKWl9ViL7oOR2ZohlUysJ
3owXiW9WNpynPCq7npB0YjM2RRVmBGFCO2TzEZ7GaHqocCddXJMtJHBRIMXZs1MyPedaSAOvNwYr
4sSG1m33UEfZdBm8+f5/8mZ5pTFXrS8MMn3CLcx9g5PMbdlsFuMgfBym2NUTG8WmJ+bhLjx2mqLa
A5OugqohMYy2GUxzs9ez7sXtht9aZe/jurSwZNfmwROwUPIIsDkSzae90s3cCgmixki9y+jEkO69
D2TX7N1k5UtD6U1oaJBZBu4OHmtl3Y4Nf7Sdj4mW8mBcW5aD+n2cRek2Zf0cFKGtvJ/ULlag0TZ6
k7qH1SvdW+z7bzm30cNElVVo5QIpLzm0ResGcYRWrHcphdtLc5pT+Gu9m5JW23rsE31DxN3RJNaK
iTr81kbtnmYHxDq5uAcZdedBDvpFj3D12hPAIchBWBXzeEdtGYE4mRXcslBhrdFIzh4dDwHNa886
o8BmSSUHt0gFL/eS0ezaBfkwXx03e+QZo23y2rtaEQcB/s45QNsuAFKW3YGTiXBzOIQ7Qbi548tx
riUadVKZ7PJdyeLU+EhVjnukD7jz8jQYaGLf5LZhAdlvr7Flyh3b2Z6vVTSCLahnRq4uy8k5A3EN
7eK6onqTC2xpkx11Eipmb25nN/7NUu7FKvJ2O7cIfgCK/GhpnUsVZgZTJz/XQrU7Z4l95qh6iMMW
7yWHgm+Drd1Po+h4YJJtN6lf2vc14ccosBcjuiTugGNgenfArW9hm9C0vkov6ELOcL1uBSQ796dB
IwkqxGpfEhJGuh/Ycy+rvuewCbdDOz0ttVNsyteFvOXecOxrr5v1iZDYzjHX8Z9Isv/x39rlGnh+
PDyW/+U29//8767/u6hp/uRfV7nyLwwNgpWt4QjPMW18Z/9ui/PwozkseYVh8zz7T0QyUNOWC5AV
18Jfk3j/tstVTWEu85Tj8O8jYGbZ/8gu15VqVfu3tjhg1xCtXYcfUPJr/+0qN8QUlkdlVdMyUv5i
2IBMRVFDsNgore6KblDzvMD3U7obfCvUcKi7C3dR57QakJlXotK60KegUHcdVNZ6K7P+ueAaJNV9
aOFiNCzJN0Gz9yyq3V2DHefAy4KNlTFygSlwITMOtEhODrUEQLnU7avnGibmvHgs0vUzbJCIuaeN
XNha52Ot2+IYWtlOxMK8LqU++/3QA1pomkNuu/FOM4SfsD4JUJvdg8vlcFC3xFHdF9fJuhSad+wd
NjXdwFolVbfLxWQFTRF2eErgI23taKr2iceCc1Q3U0PdUVPjbVZ3VtiRsBPymjSLlnKEi8FCfr0l
pHBq06E99nVLiW7rvIzWyGrc4XbuckXGOYIbpV7ZD9VmfR4nTsZE3akhLT266patq/s2UxiirwMj
WXyzwnT2+cgsNeI7ONXqvq557WvOj0POjrt8om71oytPbAYv+Z8Lf6fu/ouaAhI1DwwetYphTDJr
oYmXnvqqrul2Ntov2CdYwZD+1HSBVHxPZRoRuezLZvzQeNTelQCm2ohgUxia02nVipu44CIdqvml
UpMMDojsWCxk6TW28P6qJp5WzT5LNbwWqzvvnZDncawVR09NStFCt3Kr3XkpjCOPYapQU1WtxqtM
Uj+QMXWw1d1gEbaufPhP9JYgZHoePORhClaC0n6khd9DT3xEzXJaqKa6Rtymas6r1cQ3/Jn91BQY
jTjiQbRQscyE6PyZFdXUOIiYrXhM9Y6aKNmJckQpbCQmJzu7mxRMEkD6eo3hS3YKNCl0kJM97MkU
BqW7yBPM54HRHY9+pUCVEzssmCAAOGBYMoVv7T9QS+iWQw/mclXAy1QlVFwFwQyFdoJfrnasbsX3
y4SWaSpsZgI/c+m9PafR9rPUP2ec7yucTWx4mwJwEAv/WzfNfpnL+F3LHuLCeruszqbCRkf1dQm9
UwjvqekInXWxS3MHeyrXooGVAUv0z4lX+46cvuPU2Yk1zDGjhW/Alx+twf0BWUrf30FPXyjkZSPZ
A77BGJCncEYr95jXmOyM/ElbiS6Gy7l0u02ZVb8Lgp9clLn8jIl4NJ2x547Pl6rq8rtoNA5djgfM
7N+djOmmTHJq8dx4o/Vskel8mXaru0/iGiadZRODT7D3QVKlsf4iIKs27fKrhrTK4hnaZ6E9p/G7
EYODgcga8q0xo/B3DKl1htiaEYlbIQF6enPDZo+P9dh0fv3lQXqNIL6uCXQBXSMWgKJBoERsR1a/
rND6bdOmdDQBjrV1vxaAZPmIwfOCBOM7zdHMp2etFp+VVOxZPs1a/9hkxtG48El4rCDTTmxiBXut
KJlO3pLulmh9LcTw0EyTxKb21Ep728viHhLHYXDXS7taN9FDFlYvXb78GkbtlOj6j+VqAImq8H6x
8ye95ZvSNbikEluy4JRRgDHY6X+VkoCLM+B1TLleFfH0aMI33GcxZgfHuQAW9IKlToji5l9s2XdG
3Hp7/NBAcAs6Re1I8T14EmgSzI8xvSwNj5q0lrd1jIYxDK/SBuDDxnraS7XJGzogDaz1/Vxq13Jw
jpJbm96n4YZA79FOHGg+IZ6WsMVDvVqPM94LrEVl0FYZ+C4jmY6iK17w8mHH8sRrlue/tdQ81+vw
khTV2zTEtP/mPIu6Zvm/7J3HciNHmsdfRaF79ZbJqqyaWOkASwAEQNvd6gsCTVLlva+32eMc5in0
YvMrGomkWr0rcWKnY2MPUoQEsEwizWf+ZlsaWPuCEOg7s500oGsQ9urtadffoq8xppqroK9vEhlC
0bw1W3S+LFPvJ0EidloeA9/I4EoM8U0mq1Oq4QBHOR0W6Bia06anL+g7AjhXWqbzGjk9hMPrFXTC
fWLb7z0wJmatfCyQZZlHxuibY+Q3pal8MEarLSagPAiS/gRAEaxjai5TNa5jgFYaPYaOBEv6e6lZ
pAdRsC50d5baaItlobLWyn5RZXE9d0aBxxYOo4MnD66X3uyQlsk0XtUq5bCuBCxAWdpTSB26tsBF
yQEsvPJMtBlG1ANZn/xZxqaHYiS4ciWOzjKEcdo4q8AByoAsFxNNd4ycgxklFhzOxCHluhDsPPtG
1hb4WwEb37G9eUhCNkejFBgbBdyN1jZTDiJ3ksasz95UNxLogIJVPfheeKlNiw88dKZJqYcYpFMF
spCIB4eNgYSEw6wNyNrDyvzYMXcWumCcBVCcqSEy3KjU4RhmNDoSj21ukIhGGaklIdTX+0ZHSa/u
7BxnM6ohNlyeEHQV0AooSshkZY4YTnTzJjNN1p+rh/M4kOHcAueyVOrwgylh8gZ2jB+6n0HubpBy
sQrY9ChyLUSCAiFUnxlqYhneRMyVLGqXRBjZtB1g2lLHYyP/XCiSNHVMcEwDNlVAQW8qzey93oUA
IutkKkSm8v7GMAut8DLpRkHMFh/51gFYGdaC8oF9+EmHmp/hbY2wp1M5wyjxBfis0k8717gYVE2d
IQPpTBIV9TlXFjV9YiREU4tudmBfhnkiZt2I4le0doHOfTACME3KtvuqhIkKK2aeZjETy4NKY4Vk
oUkX0pIbRiQaqoLT8bHUXtPgbFb2DOXKeuq4VJqFPFxaEN2zVGLQEDQfYoWij9ahU1ZctAIrq5BC
BCZUeHpk+T6hy0hehGXEAKAoKJC/62XgQtgHnU7vIe7sfhpr2Db4hbX2pLHTOkjokBtcPYbnrjQ3
VgQk0FHUiV6M4+bOiqY+0gNeQEroHGowgBgmtkyx2go+5Zq2S3rUnZAlwOwZZZdJj+ZT3K7TOCcL
bIO5U4uPTqtdSJCRuO9ol+3hygYfgHbMraav5NbylJXaG8olP/RJqGTvk6y9HRo5R9AV1GtqT/Wc
/ZVWooL+TBjPZfDBM5l6wmYcmRlQ7ApKZZ2BnoNXwCWl4pxiLT4RnoIY6chdrcOzxDS2ShZ0yyGl
VlojiFli0pI6yV1ZNYdtjlheMvqW1vlELcR17vQgpSVkDxYhal/zTkflV+tsYEYBMxUFH1zIDWru
B+1WYW+cMNk+pEMEL72D0BXRcgB3RnCc7BB9vQ0xnzPpZ6O/x6MXg3pKz3/dKcY1LJF8USraNrTL
O+eg09m0aEJ7wFmnbq2cg1P+ORgsRGWkvU6wBwma6iqFIFea+LKU+oUVZNM6w8qoj3dStZyJ3kpg
hcgH4wFHPUE/jfM4hudbHrWmsOYmRQarEfEmU6nIDmDEcePArS2DCjlMFd5sKhzYNVB8EHGQqGkI
kHFTp3MK3rhH6lFHzNNDqmo2dLKmuLnh2E0XMi5xZ6ycTwQMt4Eh38OPmGlO+sG0YTxbt0OYxbNG
B+kaHNa1bZvowGbXRAI3Tiq6TTMEAHINcaMYiGqpwfqQkaBQ07+IGpPTyxcdEAsPqmGuZfOeii46
XIncHWhnLTrwYj24azDveovKam/MDvgGT3T0HWkpCXWROp42M8sGmB8aDjB55ID6qz+Y+dSA+zZH
UmCSmcFnOgqEXeEWRbh+Y0r6P6EgGFB1YhInZAcPXT1d++O/MCgjFsnIQcBRLyimeAvHcMMl4aVc
gNxfIv+HWp8NSNquUc4oKrB7in6EJYC+muKAf6uAth+c81HBU+XpGwOOgcbxuIT6Qy7RokXahfrJ
UAkPeRL0KrlO5+UXUSIPU92pbHhDgPes6FRJMYvuMk6SvvgQ+PSHc1T1y0C90jIFvTPLZXOsoB07
5qLp0zMHDdIZOezKCDk/M112G5b3qW/6uDEmJ+XQJdsogUXQhQS1sgEMI72NGx3Uc8O6ruAQBEym
mTfSCrKRYBCby75IwkU3Ug/ikYRAuyX8/7LGnypr6IiO/zFI7VP0yz+S1/i0x4LI+JePZQ37HeQ8
+HyShUrFzQAi9ljWkBigC4tahzDFoyrRI0RtFBgyqAPY9gMPUPJHTxA1+51tCQPYBJUIXZXqn9Ie
sqzRIetFWcNA9kgVqiWFoasG5MEXCDVv8GKUsWtUGUkqAG+jzAhedaomwCsyr0Cj3EtrnIVBwtMB
lXQtqmYhgpJ+jWeYi85TL5yo+ll0brTLwI7bQ90tmw4D8q7gVJKdq57otNYUQPWOgf9TEITlovB6
ZZuhalQOefChAIOCY5LIIaXgNBGwTUwqleruwer3SaIuD2asbV3p7H3VmBsonK1afK9mdjRu/p5E
myHoFlmFwUXo1NAJHOE83IJW8EymOjtbh2SsqDRxkQ75fBC5h9cvXfJCRidKIknjRNzM4v468NEQ
RaQhioGv6k0bXYgCBXFQb/U66Bto7DZK307b47xloAfbtKDLwBkvIMVdWj0JESpg4UmmkIcr8WFD
r789kXbursP81kJabYpug7s2k/4Uq3mgvl23QiSjWfPblOtQpDtRt6cpHrBbMMPhmRCEWCQUp4PB
WZA3gNsPVD2runKhceXoUmQkOdHQHW3QhlsO/23uJWjZiOQkLYh/Yvj6hltDRYjBcWiwyASp1GTI
hL0v8kuRaAvvMMrPRM3KdlHYdntyf5tI8TSN6mJhuydGHLX4W3XdzCZ3bdkH0XFd5D11ZC2Eg1Ua
SLkP8rpAD84q68lI1YOGhSgdqjOl/b6J5KfIhYwMTH0RDNpZHBE06aX2IUgATuV2eFrnyc9m05iz
KjiPFDNegqihpCZocFB4ixerth0ienjcu0riXRTCp5b0/3sFCf1mtP1C5SOfQokgc27jZZPqykk3
1q1RwFjqGdm5nfZUkiyMrxCfrCA5hZeBZ/Hr+cnnrAw2uY62r6FdCzvc0dY4qn2LoonLsZUanxMP
GmxadjeExNeOP5Q0PAKLBMD+aGqGPtPzCjEOn6CdHkfCpGks5JgATELQmUa5MjqCgbBBaTQukedQ
FXr3g4YcbH7hjXrwWks3JEEi3tD1NbB3+Aajerxmj/LFOIsE84KKkoKETB6hwEIM/z6vaXSFyS4D
Sz1rNGMXr7RS+VRWKsaL8QHPFSrkBvWKEEH7AmF73FCnCOYRvCN5byN972bK3Iuzc/ARl0Gmnpp9
f6VR3XdpCqNjUdGSi/YJYvodovo94voiBTJV4m0ZZQs6zETv+Vp3BaWVUZd/SM9cnW7fkMuBPpQG
XgddgnBU849HXX8fgf90VPovkfxvXZ1ICFVxj/7a6AkAtowySkECMPoFOK4XLRQIofSRR4UK7NOo
WOEwkGI1EIyeAwBsTrTRhcBy64kdB1iFNuZVaeBUQC8E2JNFJxmsXgwFz5kBn/o0DGa3btRkxgb3
0eu1bAU+1VqK0Q8hb7OP/eiQUGrVx3t2mA9y0lPp3uYC+7Qk4iUUBVe/vhSnZVN5U3p2wTwei0hW
rlIpcv113OPSoGLXQHUkWIajg4PqBs1F6SuUSUd/BzOy14rUir3lKpB+en9u9qDXrQxXiNEfgpZb
uXewjEiwjnA0e+8E1cmQ04eDYGyvsq4nqrNabalTUL4K6F8iohGheULrew+hsXJDc4fO+hKAKWQM
s/dmgToqMQarMlQ3FA6Y0073UanKHU62c73RPvdVui8T0EhAv5LRKcPyEIAoWAlYaNBo2aKDuWl9
E5oVoshYbajokhcm8nJYyou0OM9gAgpLhe0s9hpWHZqEtDSKISqjLKIGdt8xYIFmKL4N9qYojKuD
ASKJvbCy8nmK3x/J2Oey0W7aNNykGrY7ebm1enD+bbU3WbFelGO51m1idMezvNhW9MMGUWyg0M9R
L95rALqEWYA8sKeHAJU5dJEPCuni+8Og3KYB7fZ6QAG/zT97kLuJt3ZGidQ88bsiyZ5TmMJGWM41
GWHdYIE9HuZQOzkG9bnwbOZAuYggCMVJuURJ7KyW+SZq/ROZHY5okNZJMS/6w5naSKa6P3eK9GNH
LhVlSKd0A0U85NGubA2YSFQjrg1LtKxOkwyQrtfO+ghFHKwdDpFy6nXpriqcS/826gOsjVBowQCD
SHvoz/taOVHMgEh44qr6HNTdXq90NEb4x4x3g44h64j4AANioYAi+8XhcBUYI4vR2Bd9RRX2xnDs
88anKkbdAA7ITDO8j0rjnlse4FMn244vfojNE2TwKUwMiybFpMJWti3PWY+M/59UrVtg67cKFTr/
vSjmlQHMLPEPE0nYXDYg8FqZEHHXwGBijHHrZUFb9HAj0mRXJMoSMb9JCQ6ewtx5OjYj1caG30aO
1afI4od2u8ib/kRREQ72B/I3rTY2sC9J5LQGfnFMq69Ch2AS5JkzAWPnoQwcHPuWmknv2tOmAbJB
NjwZemMhfHSxYgosSOB8ymiIg4Ne9iA5Bf4LDhAI+FcHJPcqYSMsZv1kmdRu8qJaW1a2aOkRd2JJ
9WHZQKlKXAO7CG8hwM00Bhr/gsqJhwRqKVDrqC48PCZ0Skt+/8nv1BU/MSiWfG+SlMY2BWyf+r2g
SxyHq1JrL+E03WZomZSh3JpKNq+zcO25Ek4oylhJeq45xhnNgBuOrWWqFTO3tnfdbTuoWyO+DNJw
5rWolgOT2RHirdr0sE6U9lR49RnZ6FJ07YnTFyc52H/SGuuzI/RVWZyqebSVsTpvanWdNNrMG+Rc
BbJt2v0iFfXNgEqMhpH9lBNJPXXLwzmJ4VklcrSw8bAeNPS6eje7DqiV+NYmLK1PwVDhenCItzhj
1S76t8OkqPuMtHfYoNwrp04SXJDoXqBIeTq4ADw0sasQjugRnc1z57OhjwCsAoCw5IA8pBU60hCi
UO4Z8aFON8ud5vpQFtdK3V1UQJ4OMSUWSJ5pHewDSaUxggina2ulL7rJOIbI+c/iQWXKlOFV1VzZ
AtcSN6/fV7qkq13KVWWe6cZw5SsUf3SKZssoKc+CAcuUCPZQR2ENQHJ7bKkXzvrgJ7xSScL13f8x
DtB/3HR/c+/S2bE6winxq/68viv6i7uyjqryx//87VPMKRIKIX/tS1+/0J9K2UZdlBcp2/2D3T/1
164THXm5+vbuh+9pG9PeVSHskH+RfRk4Hkdp4j5+rOnvpKlDHtKQf9U1W9KL5n7PxumPRuLrL/kw
pF//zosXuElrSD78FK6fJiSb97/O6vaH7x+f6NVP8/sReHWB30aA5FOSiJFeGg/cKfRpno8AkrmG
JqFOwaBy4P//mwbgeBsDlvfLqvBvqucD8CtF7K3zAL1gqRkGublt40b8chTEOxNoDHAFsABwQnXg
AP+WefCHw/AEzQDH8NaBMACHGZaAb/Vo+vZyOtiWZUqhA8LQhGmyXr6tgWA+WLb+LxgGbO2wsjbE
g/sdwJXnwyDeCQvkumSqQPe7R698W8PwNB8e1ut/uz28mlcvtgehMfNNwY+NIhVOfy8GwnwH29JU
TdStUAD9JueDCc/oYb2+aRhYDODFNMtSAReN8uCv5oOhC4eaGsSLcf/41pYF+THIEMqHb9seOC1U
m9KmSRFTGweCCz4fB+udBcbcYQQe9g+WzTe5LvSHfetNEwK1T0TdDIPXhZT8akJguAmCDQAbY6QC
WnvYkP73A4dXC/u3wOFpg3iIaP76QBBBSVwn4KwyK4yxqPxyRoh3COfDssZHlEmDAek3OiNGyvib
Ts4xkJLS0i2VyQB0EATii6VB/d8ZrQeMMZKwrG92HF57MPzZkJpxIJAkPlA5HcdI4VUoZTEOGhRV
pBBNy2Fv/lYnBM/91glhgj9he3h03X11dBrvdB1xYcQdCVlUMUJMv8m9UnvYxN+0RZhgZuCRCtoa
6r0Ew/NDA4FMqI2mgceGJA/59s7OB9jz7/qDf2Fl6LqK0bLDbvmFJEO+k5yajIQqdKkL60/E1v+D
g+XXBH7q+dHtferu35VfyvD/6AtP+ervP3+ZkL74Hsj7u4dbP5w943//+OJUuk+nn334lF7f3+bx
zx/f7/d3fnGvp5d6+p8n/l1xLG68/v6D/vEpd8eYzH/KHYtj9N0k9e5i//jFlPK3h/rh+xeP/Gxn
+No9zgqU7e5eXfohO3nrpS/TuvK+/PCP8e6/5g7btDg2L4fnt1Dyrbc4u1fQfT4+T1EJe+9bL745
gttu+u/eH4v+6WpjxeTpFsQpb73FSHX45R/fJcfb706Pn+/ipys+vw2b51tvc+p/vivubp4u9Pzq
RG9vvfpJcby9u/luU/zyX4zXL39/uuLz23BGv/U2T+5NL5bD02/Blv/W67/vSxSE/OTFSn66PsHW
W6+/R9k8rb/4I3Bwv/Xqn3C1eLrKs4G/B5bc1/rGffCvbUKPK1i59KO78tVKfjzYOGi+/gJf2n5/
LYP+flN+Km9+6c9eHjjjN26iu2Px4z8BAAD//w==</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a:pPr>
          <a:endParaRPr lang="cs-CZ" sz="900" b="0" i="0" u="none" strike="noStrike" baseline="0">
            <a:solidFill>
              <a:srgbClr val="262626">
                <a:lumMod val="65000"/>
                <a:lumOff val="35000"/>
              </a:srgbClr>
            </a:solidFill>
            <a:latin typeface="Arial"/>
          </a:endParaRPr>
        </a:p>
      </cx:txPr>
    </cx:legend>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_xlchart.v5.4</cx:f>
        <cx:nf>_xlchart.v5.3</cx:nf>
      </cx:numDim>
    </cx:data>
  </cx:chartData>
  <cx:chart>
    <cx:title pos="t" align="ctr" overlay="0">
      <cx:tx>
        <cx:txData>
          <cx:v>Dodávky tepla v krajích ČR (TJ)</cx:v>
        </cx:txData>
      </cx:tx>
      <cx:txPr>
        <a:bodyPr spcFirstLastPara="1" vertOverflow="ellipsis" horzOverflow="overflow" wrap="square" lIns="0" tIns="0" rIns="0" bIns="0" anchor="ctr" anchorCtr="1"/>
        <a:lstStyle/>
        <a:p>
          <a:pPr algn="ctr" rtl="0">
            <a:defRPr sz="1000" b="1"/>
          </a:pPr>
          <a:r>
            <a:rPr lang="cs-CZ" sz="1000" b="1" i="0" u="none" strike="noStrike" baseline="0">
              <a:solidFill>
                <a:sysClr val="windowText" lastClr="000000">
                  <a:lumMod val="65000"/>
                  <a:lumOff val="35000"/>
                </a:sysClr>
              </a:solidFill>
              <a:latin typeface="Calibri" panose="020F0502020204030204"/>
            </a:rPr>
            <a:t>Dodávky tepla v krajích ČR (TJ)</a:t>
          </a:r>
        </a:p>
      </cx:txPr>
    </cx:title>
    <cx:plotArea>
      <cx:plotAreaRegion>
        <cx:plotSurface>
          <cx:spPr>
            <a:ln>
              <a:noFill/>
            </a:ln>
          </cx:spPr>
        </cx:plotSurface>
        <cx:series layoutId="regionMap" uniqueId="{6C70786E-5A2A-431D-B1FB-40E9E38B9232}">
          <cx:tx>
            <cx:txData>
              <cx:f>_xlchart.v5.2</cx:f>
              <cx:v>2024</cx:v>
            </cx:txData>
          </cx:tx>
          <cx:dataLabels>
            <cx:visibility seriesName="0" categoryName="1" value="1"/>
            <cx:separator>
</cx:separator>
          </cx:dataLabels>
          <cx:dataId val="0"/>
          <cx:layoutPr>
            <cx:geography cultureLanguage="cs-CZ" cultureRegion="CZ" attribution="Používá technologii Bing.">
              <cx:geoCache provider="{E9337A44-BEBE-4D9F-B70C-5C5E7DAFC167}">
                <cx:binary>1HvJkt1Ilt2v0LgWmA6Hj2WVtXAAb44XI4NkbGAvgkHH6BgcjukLtFB/gKSVllr0J2iV1f+lG5yK
jKwqZbY6JaMZI2jxAMdz4Pg999xzHX9+mP70UD6euhdTVRr7p4fp55dp3zd/+ukn+5A+Vif7qsoe
utrWH/pXD3X1U/3hQ/bw+NP77jRmRv+EkU9+ekhPXf84vfzLn+Fq+rE+1A+nPqvNpXvs5qtH68re
/pNjf/fQi4famf5puIYr/fwyXB4f0uz08sWj6bN+vpmbx59ffnfOyxc/Pb/Sr771RQkT6917GEvk
Kx5IHAj4jfyAcfzyRVkb/fmwT18Fgc8lp1JyiYn48s3HUwWjf8N0Pk7m9P5992jti8//fzPwu7l/
83lm6/DTrYf10zzDu4839tP3j/Yvf372Adzqs0++efrPn8v/6RBMt8pMlNm+yx56/+eXm/I0mF/+
9UX11/9u+/rFRXdKn0Hx3YjfCQVFrxBjXNKASB/7SJLvoSCvCGN+wIVgiPCABd9jAbPR7vHLZ59W
xvfT+ftQfBn33bk/v/zy8Q8F0C5L66ruToMtfvlfL4rulP+z5/G7IwUJhH1KKPGRT5+e/7eRwl6x
gAYS0CGcsI/ofQrST6FyXbs+fXH2NLnn8fvdk/9EH78KmGfDvxvy88tnR384zP76L49/EGIS2Av5
jD0Bhun3iEFABZjIACMpAsCNf1ks3yKmauD/fz9iX4f/XcS+Hv2hENufurIeTt0fABlwoM8J4lJI
inygQv97yPArTrGQ0mdSYl9wQPTbIPs0s/nF7ambvxz57Uz4/ehngH1/8IfC65DdP3aPD//xlAho
cQQYIQG0GEAcPaNE8kpKibD0qQTWFPKZevg8r98P1NeBzzD6+vkPBc8e0tSL29nWf/2XzPwH6gmQ
dsQPCKaEUEoZI89iib5i3KeISixQICmFw9/G0m+a0d+XFN8MfYbQN0d+MIx++R/Aeb/8z7Q7vf+D
QikQoOk+i4fgidm+VRf0lWCMcoIFJz7g+Qyszcdpvdh3n6f5BcrfTn6/vsIz6H59wg+F4HkJytD9
AST4VEFxzjBDAJrkjLLvkeOvfIkgWwUUhD1jzzjw87R+P15fBz6D6evnPxQ61/2//dfH98CAf4QO
fCqsEOJ+EJBPOu9ZjUtePUGDfQmhBZkMyy9ofC5ygRW7U/niq1j7xJK/PbTC5xd4Btmvjv9Q0H0s
aWxR2/Jx+QMUIYSXwEhA/ARQXJFfESN/BcYEgMdA4CNEBUTft1nsc8HlXWflo/33yPhfXeAZeL86
/kOBd3Hq3rv77I+hRTCUIF0hMCyeEtezoGNAiz4FCS8CymQQPMPty8T+PYbG53uCoc+w+uaiPxZK
5fL4b//5jwkuKgWGwJKCCf9XEjF4hTGXSICMBEuDkGfMePFxXl8C7rcT4pdxz+H5fLkfCptf/pvt
/yBBSAMUIHCWUSCQoPDsvxWEwStBKKcBY5KDe/vMu3iaFRiV5vT+xeF0/1j9fox+fYVnaP36hB8K
t7vyl381f0xIYYxIAB4FEk+m0jPe4684+IOAHCKYY8KeCfm7MjO/H6xPo54B9OnD/7eg/GPz/WsT
Ijr1p/hj9+Ib//2fH/1i3D8b+jnR/z3e+Xxo+/7nlz5CWNAna+JrY+TpOt+phO984y+P//vBjyfb
w8X4K/ZUg0kCJrx4EiQvX4yPH4/QVyAiKVTTREI4Svg+U3d9+rHFAtYj8KxEAD3iT1OxT24wHBKv
QLcEDEH1gBAUD+xr9+iiLmddm68P5vPfL4yrLurM9BYmA4vs5Yvm04lPs+UIAx9ALQLrC+QQ0DYs
vubhdAU9qqfz/5MTpFtoWrmQFnlxyJZ5w7Aer3lDb+ouZeE0dHXE84RsuinHqiMshKXabcjchUHv
L6tFDIHqkp7sNa7Xvhn7SLS22hdLP54nNBlUTpcoFwU9ZZzHLHf8NDNvLfx8XfbGnXDv7cqlCFtc
iJt8tlNMmryNFuY1Sua9iee0mFdioHWkF4PiymZRNVV4MwYwh2nMTZzA70i2d1MfdKHLiBcZZlM1
5GO5ZVW6DdLJHlzZKr/O+5AXXb7yyMKUqZNjgsZ5OyAvDYtZ2dbq2E6jv11Sc6qoX2+9kmJFans2
ZNZEunFmFWTThi/jcJh93iuTZzRsRm3DtOnO3JQnqyahTtFBnJogKzd+0XdqKZiLxjKg4eySqJhF
u1+afou0lNuMzLtFonlrsY0ziY/1QNSSv5tKDrfVjKd5aEuFyt6pYpnPKmMvgobSde4JFwbBcuPo
hWf51mGeqbR1t5LkRLnhxtrixixoVlq0Uaa5WrJ6Uond0XSJAT2nGpef141YexVfM1bFepiuKr9/
zcr59cznaNa9VqzJufLq3oZCmpB1zIZAVZ1iPrtnXqWczNaYHJHOOsVTcmhMeUXL9AoNiId8WPbW
zU3o0UUZp5V+LavyLFgaTwkW3LFxP/jieibVa9OwXsGiOznSctW2xUVqk0s8duiAcVOEqK9VQ9yD
n6GVP3ghLJhYeijiYt4NxRKLOT9D1SEheDsYet8Z04aTaTd0GjdTkK5p6i4Wfz5o7u2W1tsuvTz2
9mmhFGXE5+tpQWfVQ+rEsfG7qJnHteXDA5bBxWzqS46m+OkZDk2xg7UZ9wU/89n0uuz7970/Xg9V
saV2nxv23ggCT42aY+q15yy36yxbtiy/q/wulukUj0F35ZFgRdNmnRO34u2g6o6EeZGuah3EY64v
UyrX00TWU73hrFl1Xb/jlGTKYfbOERF6dRr6LVOFDN5mZmRbpqZArlua7FLn7lzShHW5ZKFHyErA
lwIy82nRIlxGU4ZizE9pWsCibxupXDcXcF+tVN5SV2uSDrNqmL+f03pWXOY0bPNpYwd/XPl5Oar0
g6hoq5qEDKrA3WVPK9XjUlnjrXXeHPEHr8AHZsZ10G9yPEMAjdyofmArQdLNQhJFUZYpPCRdLEaj
fLNsLZ9XTXlXoc3ojVGB02Pe4Zjk/orNsPwquvH5EveyOeOpOOgxvZyK4q02WWR8rXzXhouXXOoP
7dwXoe7pOdxL5CU3JkWrIjBRPrehCcR2xhuN6qPGwTYRwZb69pzgIM5z1bXljnG9XZb5kptCK096
q1SbQbEP6QQV41QfvdI7OJqtZyZv/XyIOpztW9wdAhysReli6XPl8vFmXrhWwEda9T0PaVK+TcY0
FpSpYRYXg+niFLhF6HvK8k3i7N5JcoGHfj2Vg5plvyKBADoK4oWP4dONtymLMC93pLBxk0sI6Roi
j0lFLNv0y3QsdamCsb0fFn7W5F4GWHrv2/y2TbzITVns+kNSyZAM/aFhXjjz7BwESYxIt3eNPGvb
7syMiSqSaZ+VbZykrcJjfz4nw6bM3RlQ4H7k5b4oyQNryP2YlZeUd3FZJWGV6c0w0xtaJ/s8rcKm
mXaJXa6rrj52WG9cupXODznK7nSOz7AwF4Tibc/8Hmhqvp8diko/fdPJ5j2u+3OLg1WFXNhW4xkx
09amuYLMB9yoz5Zp3laiPPidu0z9Yjdjvqe1eyey48Lovi5gHVaFjmxg1jY3a11Na302eS2gbh5T
R+8B+Quk64uEA0Sok1d9XuURqQKFi2wl+X1QQKZb6umNK+Z9MAUfqqQQG1aw86q3WwvZJury4Kqt
X7dBrpWsEFKy8Y5daoDeJnnrph52Q3R9s56dvWCDQVFSA84o9fdFh1ZzC/xmGalijk2p6lx/wObN
wiBQFjwZRZaOhv0g4iWZUEjzfFKDSUsldEsigbMtgdSwnYUpI+ybFoIpBb7vzM3gerFOMhR73Rjs
A5ycjOxvCaQFkZ9PMkl2BV50iCjeZZW3ypDyumpS/swXNWSSKlLAwsz6Nyzxt5wVVmH5mpIVGphW
yTjnakhtqSZZnLIlW09WXCzLGiPPKEj1KkD1LUnNbeeS+3QJgKzGJFVomB79zDsm9H1pmtcub9uw
x3iLiP86H6uI5dpXmOkz5jkXFqI3CtdeNE7Z5VQPTFW8/iB6yORN/oF0kIpwYzaumddp0uGwGeo7
3NdxZpMrSbpGmQGfUu2/hvhKZZqdWWaOXZa+ITx9R0e5XxaqPFSuxJQ1oQhKE413gk15OM1SqCKv
Dq7Kz1PvNFYkrBrvceyTK4uMU8KMu4IO67SWH0DM7+Qyh23gVIqr20JNc2/CFhYWkOtdjtDN7PWF
ooW/noZ5TxGPA0C9Lsf7hgWLmkBImL45S1o+hCSTvpJ1jKw/r6vC3uvprUnKJpo4e+3TbEM7+aZw
ma+KYjthsrJjey6wqFVbn9NeH5O5ORdPDFFWu6TVUWrOxDC9nnV5cm2i6hEd2oGuUOZvKSiyfL/M
fIVsk0W+kI9jpZlKhxtnyltbN1SlpOzCmjW35YKFWhZ3HLs7ljc7r+NXJrdvTZdd4dyFTD82qY4k
uWoLukOTjlkpVgPWqvGnVAWmOxWChK5B64l4qcrTUFtPb8xkmOqDujpI6kMw5+aA0TSrMe3VnPXF
usi9Nkpat4CabPozUumwncS4ntHcxLZJ/A1pi171hMdezVxYd9TudHCsmGYrxCwJPVRlUS/zsFu4
3AdBA5Qp0l2rXVi5xa2LJgdR1UxCpT3RK1ryxypPAqWpt0J1FRxcVs9H+JkVTh5RYK9sPRxtao6Q
XCBKEk8xVpowpessBxz8d9STfiTEGESz9c9IZq+W3kdqlLdFOo9vRGJXySJXAZUHk6CNyYqdrcpz
UqAVQksL6YJYNbTsrAzGS96TTamn19UyvBlGuzFBNquBFXuE2jTKMAV6hERui+rMn6Y0StLIt0O5
Skh7VpfyNavr83IxG+SN+1zYSxmMB9HedEo0la+YGwfQRuRIHK+Un4dVSU3U1uFUdec0s8r55Wpm
7rYbq1XGRsjJRaqqzAeS24yjvfMtCi1IgXxOQji+mxK6pom9oXMa1hQUeu/WQd0rJPp9ko0P1SAO
Kba7zqOrJOEb+TjQdp0n3rZBZC9xESfDuO0Juih5GQ1doBKd7CoiDkHixaMOwhHHLRernLaRcXOM
udvkE8zZ2Wh03a62UeHLVWOLFdt7E1G2bPekCJd8VougUeuBxpH1fNZRcjlNbF2nbj/NyaHy7Zqi
ejtVPAyak838Q5baG7/w35o0Ewov9TW0inZ198aVcpdnzVXB20Mrkg2um1GVbZ1GUM5VKoGqhU9b
maLDQKwIOaTIfBQ74behFBDEAaTfgkWybLee60D+6DVvWTSkeNdO6LbMh9hmg/KH9KLNxl5pNkWG
JnncJeWalNkYZvndAlsIVS+m26Iqo74PgBd31n8/wIW176+M/7byj20/rRtmIpx2x9Qq0umwnE/o
aZbNPK8WT7NQGlCFSQniqqv3MIc9hmfYkGTFnyLHET8Unlvz3hvWnPtnRZPhKEVJEJHZ7Oqgj8qu
+TD25ioJeL2qIClAeTKpmVZdNBX+EPlc7zw3jHGSzamS/fymz7JVR6OEX46arKRcLmrSb6YJ6s8k
ETuN2jcQ1VBnCNAvKD1gf/kwCL2byXjmWXHeN3pnbB1XeblDGXkkQb2bs8NYvWNTekB2ureDdQrI
ZYVdGgFJb2nGFOpHrgotTrieL7StjouprhOPva2kWHU6ibxoCkiv8mbZeUtztdRiV/rTNu3sngZ1
rHOrkPNrZSfQwkHp8nXljs0szvmsMyXd/I55RayBGrh5sLQYVNe4zRDcFKzjYSmnLjTgfUMRJVYj
BCuuavV08XmsgDp8zylriVNAGV1YuBmKRNPOSs4PDXxpNZFtVoBWzyq3rnP65tIgCzrCHTVEi/Rh
6TfXWtxDZRDOsMD5MJ7ByjnipnsNzHHUugqnwG1xKyPGSR4GE4aYt7Cu5oExpYs0i3Qve2UH1Wfl
GzxNUZ3InWyGDnhc4qjxxwy6XcZu8JK8QbUyU3Boc3whTf/O46kX5ffJwqoVqevdotu3vBpy5The
ySJnYdpSqNQLMaqlrSKXQ1nY62COcH0weRoNTXXuwf3Wy7SajX+TGb7CXbkrRrT3aXrG62C1wA3Q
al8NTbws00XX9rtAdzFN2aXG5iwgY6MmJq/lzKOOlCyCmnPXdEAFVXJhaHHv0XkEdsvvMeG+glV9
t2TDm64r3ok5uU60WIPuOXIzxXWN1BJ4d8gMQzTIzKjRdkeU9CE2ddzObmsycuaV7mBIYCClvesL
r1R0ueskXXl2vAt4h2Hx4avSz2IhWYxnE+OJGqXb/A5gjDuXnaVZoxKZporQaT1ryGZjWW0CU3AQ
UraJYZ9a2Ihhx71s37XjkbT4umjmg2R6J8kQaresXOsO5UDeYOHWqJmvM5xfgbi5mkYBXoVZT3lz
kXF7nlpIGjJPFEltrchg9nbOk0jS+taf5g2sihxIQt5+nORYWKwEpmdyqm4Gw0JNfSWm4HrpMFcG
ZSyGAijQVk2jvM9Q1SlTjSvjjQrpRgDDkD50dR71Y/uhlfoBZ+XaCvqu5RCH/di0Sk7o0Hv7dhBr
40Bq6WmTIHYhl6BVNVSWfFx3/bDKlzbsGIj/qVmlTR+LXIH7feihoEAO6E6vE2FeQyV+U/L6cixR
OLJi7egVcFFXZZskSUNMvG1PmxUvl1Ua1I1iJaxKUNplR8COKocIMd3Anzs/aGEBusHcpBpWZVCT
DRe6jOoCrREE74FNlXfU00Gjxj/Lc7ez2NmNLcEQCKYqBsWRRD6UZZ4NrpORBJssu+mbtIpRwJpt
6xfvTODF0rZI0UT2wAnJ9SAlQMehchgdpFgvMM16xKbZ5Z3bZaMdNpSmSA2LzCNs1kYn+d43joQL
B7HbUSDCecwVxIsAXp3Pq2rJVFvOoUTVaiCTp3xsNhiPm2TKFSfByWQoWbtax/m0nA+5WSKeiG0w
8QnUPpeKctBEpQZSyCoGxX5GCvCM3O0iaxKW9MbwDky0SjwMCNKfJ/vrBC1ZLIdN3zhY4X2puADf
T5DyIQ/m11MyXvkcNEWha/+AvWQBD6yfduTYdUQlxL9oqDwGwfQQZEC0Ax5RnPq5d4M0Vc1w082w
gP1BDxdl069QT4s9HfBxSjvwG9303mhN42GQxd6Mdab8roOagXWV6iysXTnlJhqG8TWjIoJKo4nB
//PiNhCVyksvDwmvZMRvapvYEBKGFxZBF3mCu/O8ZkdgtcPgfLfp0uESsqnqTAHGRUcORe5EzGl6
jmbvbb+UBKpvMcQQL4uSuHwPCmsBK6ENtfaHlQRHruLVtGcWX+Wod7Auwf9rawmWXQm51h/BbiPw
G0wQnUOUMG8jF/GYuwYSUz4skDTYHC7vYF0YZRivzgecbnQaiI1nm/NuSrqoCtorMfgytBwcDQYk
kRdLHvHzCZIygEiKuOmS11kzKVeIZJ2PebvtA5CCzt9NHi2h+Es2fBzvMotX1KM5cB8UxikCmpqz
hqzTvAr55Maor+0cmsxASdLVTOXZtIQ8mdZcLh+QHU8gcMoQcz/2K33VjeTcExVZgem9TfpUxE3L
T5WksxJDvSZz2ez9wB2Keig2vDrMjMxrb9jnJT22vMzXmXBKBum2IsNd7n2YwJMriQV7LxtNbGv/
mrF+a0rpVG7pzmV9qzQRt7VXF8ofkZr7Jtn4LL3izWhWroK17vkbk2IakRqX0UjAWvv2hYLv3PaH
upm7TKefX9f4+udfzr68A/LxJYO/ff70wsff/rqpK/j3T0/5hxd66p98vdLfXmZ4alh8fbPhWRfk
05sl/6BF8k8P/rb+iYTWr8DQnv/H7ZN/9l7EU1/i6yU+N1EIbBtl8EbJN3uiPjdRCDScMZYSmg4C
Pe1Z/NpF+bgzmDN4SwVxaG1AVfW3Lop8JZ923IsAwwmwqVH+ri4KhS1Z3zdRnraMQ7cbNihA80g+
bU34tokyBoM0/lR3oafpENEUr6Zat7vUF2dTJ/W6ejM1UGZV83wjusyLA87QGutZAufr+oyUNRRz
cwPxb71Hmww47BLWhLhKZIQqM4JvOeu4I/NdKtyOzr4+DBlYXE2MTVWsA7eAMTNgq6ifDGs81jjU
SVdGsq6vEl/zfebNO4IryDFd60fp3PFDNVdAd26KWFV2cbPg2z73Hv2gB/sZiUtwK7so0EGLVTLD
FJsZPCRaHdqJL2E6TIsivc7CdJVBk2sl8u6sgsbVcXiyhHtZ5tEIBWGRgKhutH8aCJgASVYHUUva
qPd0tg9A+DXcT1a0AQ/NZNpuUlNUW1IYmJO2Y1yBK6kH31MBya4nfziDrBFVOCgignMcZh0iSoxL
p8Z2fJ2OmIDesNleGGtAU6eVkkMBiTbVK+H1YzR3ulYFJY3CeYkOdd/ua9aKDanLZJs7eQlO4vu8
qTJFR9ptJz6zEHdxJVC+mXMa93O7821eH/peLKG3QL4ddLZxZYpDUuowBfdrU2fz20FLfo4s5xvT
+otCdEki13k9FG8UR7rQebzoK+ibNeFA5RIthp4KI0HsAWMSl/Rn0veKbZFVRww1a+Lh4s4z8uR4
uq79XB5aTOBBIp2vIU3epxZBpYY7qOyDJtiUWUcVn/maW/dhKeztMLXrMZVRPaQcnDtoozVVvRYp
DqKyB8vFJaiGB95kqhwcDnk313Gj9VtfVMHa98HU+v28+H/DeN8S3l/Wj/XTnjv7nDz//9Hid+3z
bzvDTxt0/zEj/vW/wEbG+vn5n+lPwF5e4BUQX/BCHSIMmOwz/eFXSDIfNs0LeG9FiKfX7T43kan/
Cja3Cdj9C9t0hCT0uyYyJbDJHrZTwTBKCf899BcgCntHnvGfFDAJ2LcFzbAA02dNZLDKYWq5APsz
HWrFMXQsemP2o4W6t2/EdrR5s2IVGiIP5Ze1fVNZKGdRNixxEzhgEbFYpetiDgNBtroivurn5Bb7
0FLrexmDhL7uPZpES5rJaO5BQBVhQpF5W1xROT5QV/s7f/IuYcAeVfmW99Cooy1QXCHwXvfQBGxJ
GQ61oIp5bQ4FFr7pujny/QL8K2icOKCjWqCT0yUUyCTyshKqHLA7wAkrbFi3YJt2xAjlgux86FJ6
BQV9qMGKVqkH3VUvAcd0nsxqWZJQNM1wzpd6VFOe7Qzs7FDQq7paHDBmwat9WXRccWhRr5l144on
PWSCxh5500+qzPYVwYuirt+7oGSrvtQCWkIyiVACVXUjwdApZeGpfgre6gIKPcp3TNAPuF3czjXl
m8Sv3zM5Vmqx6Qdrq7d9g/F6nBdgtHwzAtlEGlfnfJCjaqmEOs+E+QDiNemhcDVYlYjXcUllB/42
j+U8QmPRX+5BL78JKgt9XGGhEzjtLJpjiU2mZj2+7Uq6SciqgC5LPpJ17kMKm3UQpVYCh8tqjATU
WVBwRFntb5Mx32UyQGFl3Gtb6E1bT3eEbmfJTrDUKHQaitXcdeUenKWQgekcybkboQGYKqfNvKoS
8U6QIVV1UUAHTAeQs/rV2FV3IOB7VV+WhX+dZUWpygJPUVKaeyegE8KMf5WPboAmAxSwdQVFlIQG
i1lKu5IJGG4swDErQCKTNh9CU9vzKveqVT9kVcQzuOlJXtIF2pdDOXvREkD/Th6zfH7dWbzxDDjV
0i+WsKjzXe9DooQnPOwrENkDmNMRdBXkegRPXtM2DdtMN3FZw6ok3iO0iMBu3HX9+EZjFkD+gj4U
Xu5YtuyQnW2YyOGs6fW9Melh8YTZOti7kCbJHHop1JR80u+a0rEwJ4uDLgk87WKYjiRrt7SdzmB/
xlHqul9zOoZj00BNHwxnKbMflgA6CJRsRrEqkE62AQ6N5tlmBhmjIHbfNguD7nQ5JVEPUV4FJJwR
OHSky6iCmgmpahEh8kq9q5mOYXPgHfg4YAAlXhsGHgHjrM02LfygYmhWpXbbtodE5qB/3bqyUgx5
62mGVE9yfKvBlB00PbhhAe9L8P/N3pn02KlEW/oXIdEEBEzpTpOtM+1MOychO9MGoiOACAL49bXO
qxrUrEqqp9IrqSZX99rXeRpgx95rfWu7lTtvHCnCZtxRGcSRba1e0xDaM7CIQ9D3gMJdjG32dJj5
rvPmYcpN1U2LAOsBe2vRKWABmQ9VOqAAqNuEmqSeN3FEJSSkgNd9Hpy3uI8baC1Bx4b2+JJpP1+S
BWzHgNtpFuKh67htxvzAd7JnrRmO6AENzredWUxI13WmUdtvvakOA4Ffr7oZqIEP8Z8gG/iDNaRz
mGO21GJ6zv9ryQY0SIpyASv//4psQBL3pZT6H7LBvktYlTdH6v/LBv/vygauuCuG7vhPkw1GGZWr
6//XssH/Hjm3HLQSav+/Rc4Ro3Wjk+n/gJwz4XAZvf6fyDlHBG/9kfzXJOf2AZzRlAoc7DCEQx2a
yvTzgC4O4/WA46FOxQiSaIGwTPgSlnmfpO3Why+FtP/I1slHUyQf+eG207pR0W6zmm6HaniO7b0P
bo4VNmNUnIulnfs9eDBdelqOib/Pq+ZlP5KpCQ61VPwAHWXRH64s25+0Dk8sVdFDR4sndPiNOIS8
+EjwOpfbCp+LnqOeb62xFCJp4XjJC1L895dQjtR0jEU5bHBhiY3Iy3hMzUGm/pwx32CUl2g6KLcl
UWut9h98qIN0Cq9S6ZvF6OULgRRedrp3V76vRbXlZDkXfq8ikQxVsXpfMuWLNjuO12xnSxlNUpxN
AJEP5smdGQ8PHXzqrmL6ysapqI4MNlyq9/sxHdOT5v4yRsd6BZW+XAUZ4Sn7e5Cu+mEZM/EcwH6i
2tH7IznacML5zxnIAetsV3kxbefI9FMlj+03povjofDRw9TrqziIPo8zBggKx58k4SVczUsIEucu
D+aLzDJ+p1I51vUCTOAuHSJoEdR0FZPL9BQM3cMglG1HOSx38Om783yQpXJkm9uQTKoEBJy2Yu3w
nczwwUxRQzH5jTcanN1M4TUt+nqE8V8ZcVCGejclNBDgfaTPSqxF0Y1Jh+DEIve5+MHWDCN7vcr8
rL0M6lBMEUA7Mt9bE17j0c/lGIL5mqfgic+WPx77CHUlrZ2nVyHGv+Fx2g717gvwmbm292pZgI+B
cSrDLAGZgj5r5MGbWZRtluM2Rmz5ae2nvN4AZ5VjMt+l2Q40hJ11ttnK+/BjHGxc8jVd2+Q/rK8t
hdYzjo3tthO8nqTqAqi3a4ZuaQWWYYb7SI5DY1dWFnLoyn1H9Yj2c0qKuYWMVNIFvuGcomGes3aA
qd6okbhqD8arldvRJvPJ7tTU8TIATQuWJ35gjhkDDjjGR3/dpMtgnf6iH5WtxOfr16EvPRHXKZOi
3th0XiHUlMEwzBVn/mG2DDOCfBvNBAu70H+GqOjraXYYkuLDnsfAsYoviYFnOomKzGFSx5bvv+UT
B/Q6GbNgZNJR7cD1loGBYRQHdW7CDVwrHjyuE19qD0NsYfkfSeax8un+jRn6ZLrNVS7wb2yOJqjH
+49iMaRhas/rYFO2jvOcN6PILmQP4IJupQgSeGZVB7Gx3FUHhAE+NjfzK9XPO+ayJCiyagFv2xgf
rtVwHE97mk8nmJao017c03UoGe3X1wNQSTIVtO5hfdWZ3T7ppPuLjQ3mIU2uDs5ynkd34c6+K+67
2xB551hUjcWegBf+R4L4PKbokudonMs00JVRfdmB36yjHU31FI0fJqYNhnZTIjlsW8HY3a6SV+s2
AcTRjpgT/5EfBNZS7c1ISu+D9NQboDVJ98AE3+stXJropLhWJdH8h+tBUBU9JeU0w7JaZl3d3sF2
pDk4lXGoZHj0VbIDapWAOxZcgIZOsnLTgSF9y34HqGDdmgcVaHWH1yN/2S++vvlNinLx+AxOTKpK
V1Jp7tZqZPt0IUd46ib6qwAMnEQqwMVkbyYUf2QKu+W4jf7930Hi3zvvmzFZvx0WhgDtZnPXe/3U
kbG40G25hmDSE/DJECaTKs7Utz1DKYY/OyYja2c7/U4D8jFL0aYTO4EDBT09tVg44aq+z/dqX/fP
ZU/+BW68Mzdfd99WnDQhgKxsMXDCVsCxFI+QEtl46gK8qT+QWYDv2Cmvehe/5bmAOd7BuemObysX
aSU6/7SOPLkUGmPoEK6skd5AM52CeqTFVbDCXPKNnpJsfJ5EAPxuXXW5sgTUgOEnlwu4ofDCOBW+
7VxMSpmrEBJokVciBTUtRyA6emoKBjgwJCcxyEoGkz6vPQSJcFDfu8M8GQEsUBW/iyn4NVOxoRqJ
rzUNskpNMLFBEpdxvNwzYb6zID8nafi4WLOeHWWkXL1tomA+RYM7pUv3m5JpvuRE/NyOwrUJ2X5N
rMMkl693AC9+L0Z31RpHGOrjgN/NOPeUHH/YPvqCqLo8JR2I0aEHK9AFAMJ9On7vjWAlZZBnpgDq
yOBlFcWYOOVuJjx/q6232Y0t+OGsDETYkFjfYC9oKMMIetbNy1EdOn7fZvKU8j5swJs973SFDzn/
1j3AlRwxcbyNdSuHbIbxBa09yn+LTMbnPHENxsBTmLoMOrmTDRIftRw7VlH7vOWFg9vVMVThvrKc
NwBEaUWWVVUDnPA1U2/joMLTmsKLz+j0T8C2XiBACcXDdjavWscJHszsqAAhVjyiDG7Wok4UQlPQ
FVO5pOvXFpnlusDqQoaj/xDQl09TrC9syek5gzxduZawwzcBS/Zq1OgCDrD3bLo5goP+FUfyiaZL
UR4daQLodlWw4rezvVSJJk0x+AhhhCy5jiH6PsbSO7uuF6AP2WUP1xjSsRwrGg9r1ROlKhRc2Yzu
mgffzGDWOov313lZaze1vMebOeT2uonszwygpkn5eKBqBlUol1/d0dUkkXer7r6SwRKYApA5Dvoh
oNJAhvsXY7VI26XhUlJfaPjoOCxNPt+ty/iWToOooNnfQUp68TnEGw3wC0kVD1OFw3spqMENG60n
c/TN3A1p8x//R7yMvOKdL+MumuowhHmfZZVLzVAljDW9n20rIwYWGtgliPfsR+6gsKw485FTWcwV
cZmH6Rj3y07A+y2H+yFdwFoBf6FRzoCDoPZ7EjVHzI8qWSZ/XUd3NxQzzt8QJrULAVvscf6UWT5X
M+k+ZpK2ns9vVIhPccRADhko199SDqJ2EpiITMxaFvoRHQUqSLZujYaGZjUojT0VsDjJRy9S0XjN
H3NiVZsy0wNoTv9MQQxOB8+/pL5e8CuVjH4t04eYxsvacVnPC8yXImd1igJda5keJ6W6Z+Z2+phu
6qSj/kTHKEG3MX3vJDSibOqeLeEBmgKu8CnXMuG+XeW84IwHTWNie7qxnpkSb513wDvX4WWMIMbk
fb/d9wTe1Ux6WtsB8OixgizJR1xKQKwrfr0xy15b0bFzFj0uOc6xnIdDOcQmQYaHv6PQ1oKn4MKj
4DnN4/7OuyVvN72qcj+2f9sQ3O1B5y9KbK30c97EK2rbAtAzuLlT0+Hx1UhadrgvnredVgyKX3ls
A1B4bl4zV7ByQDzogr4DFEb4KaYEWHREesQ2DPiFBGTImvc1yaDPEHRau0Utj5ec1MeUnSZp1HUJ
LvlAg5oUBVIbPdTrGXW+lZOtA5PYyqZ7neyLL+dj2E5RPtc23sFeBfLdRT34e3LmIUFntb0nOXBD
2vmw4i5BPIiMd1bIcz+hq8uweqeVKVI0AhC+X/nzyDcUVvxgvDIOiNnKlkLuIs7u92uav5ODLrUb
/HESHfogl0HWxDma9T2v53D0VUaWdy5m9aDjEZI7Nyc66/tiA4iKnNg3Q4Ktsof+AK/W30dh9+ZX
+zcBoBiNOGVk/8Co1Y9BwR48xwAmxT00+KiZYMyWOO1/j74L68ihEeOqBXyoGjktAO/XfwvZILBb
8cgBi7S2mD/S0Q6QtNHiKkMbsZmlyiAlw6UDeGZ2UWXWF/UhGLBois/NjK7kArEvB4dQZUlSzRZX
i+/bP+Cs23Mswgvq1hWHxGOsiW/ZsNRTEcSQ9MFe+whUDFXjNRwNB0fK2z5M53odNhzOh3mGvv0K
AxXHmNEWJ2oA86zYhpqFG4AbOV7prtYfmEbOXZIfQHY7XnnK/1nc+53YX9zi0daG/B9uEZi9y3xU
EfMt6s9e9RhYYIHAcw05CnIS2rIXWWVxvJ3zfQIzArKmRtBqwIw5jQh49EMFiPxZg7WEloX/2nry
EQbjfZ+bb8LRrcoHF4AXDr6OTD8risOyiwBM5McKzVS1W2zAjGNSoWN6TrX+vsl4RtCLy2ZHrmJa
2KNM4TyMUtb6NdAOAjuIvtvhmKzDW5yBqgIzFCobtErsqhS0s6ecwfLs/XAmRyzqDuG8MhyRCZh3
CXP3N51yUetha/uYg8aF6xDSJKhmvq6V+iZGYatg2n7HDm1bMQGXZS68ZblAsh9BuW3HWA54LsGv
AxfkkMwHk56zJcKr4/bAxKLMky0m3I9aPYSxEg/c7RHSQuN86qCbs6Ao2h1Y0Tiv6FK4BXUZK1l2
TphTMMoqPUTURoN9MEmynuYtfhoiBso5Hysd4NYl3WfScyQLwwARqpHFJxrI79phjolitAzhxl8s
kygrXptq2JapVHjRc5DNa6ny3NWTJdd+COPGLR0efXAoVhdo0vuRlUGffUEpj6sp7eslOy56HQ4g
Lkd8STDYZ9H+YZbVt/HA1WkWHmK7v0c/4KooArrlxr2recRe8A3PrQINUQWcPuAEiJoxGl9gnMvb
FPbRxYOGiQ++WGy1ZUGErNkbZouHtMiecOChRwRK2XV7jgxKEZ1QudNyy+W7zrsm9olqbDx8SuJJ
GQnPqvBInthq+9rlFnfoClE9ArIly4JBi1kk2U6HVXfQJcC0SzFWNtmOb7FMXiUSY2psqXUeKLxR
F1H4D4RD3gszbU0/v0cF6FpYYhlKLP50bL7tXfY+OFgl0kS23mn+uAzoQ7F+p1zQy1frQsuBwD0M
pSwqY5dXuSAWMMZoBCabHFXcu6EJffGSxvQsJWyTKMAfPrSoegYSkOZ4BsSGaaXPMWbxnNO2yzGl
6WA+6shOL/2fkHRQZYCUQgcHGGlcMcP532GKxH+m6I57TZtV4B7x09TmWhXlxHtzhnvZjof+QfZV
IHi6tiaW79GwTneXVaYz4h44mZTTdXbMtM3vIxN+LRbq0rHApMwcbq4gWNAMsCYD4VofPnPt6rrG
4drjmBtOg4blscXJm7JPSQrrkyEIwff3FdgDzJMQYHhMXzyyeRiPC1EBH6yZ4sWzhZofqu+FhYUV
eunuoo6olk17UgWD/gjjtWJHbq9DBOtpXHK8uJlVnYTzj3yz36MdOPI0jdDFzILIEQt26FLxCYUE
oSOfPB4r8rSYxJGHRP6rSiDP1LqD4aQwbECnQipwfjdpngAuveRo0a4GHfo2xsgUrHvrcS/6TP3m
A/mcskmD1sPj1tPsIzfRUmrg4qVFyVwn3CqzgT9lM53UHhwRZiQx1mtQuIbDSELjbl5pv03N1vln
YH33tIsfogi9ZAo0ZWQMOmif9iegPI02w0cfmAcx/rllSKZVt2qm772yj+HhZuRgxcfRJ//wySMk
VuJXxAclmoT1ZYepeQYb8k/O213MIFlp+jOBf8nY/E1u7h5ckT8L51/0zu8DBIHojFi2dPOdyPRF
sZ5edOoxCBdma7oleQ8ZJrN0RtDzdlzdEs96BKeq6YSMFNn2KptCX6k+fuyjPaoGF8FqJ5k5IbxB
y+jYqiE4snoQHeatuW8CjyBLVrR81PFdNkfVbpBnUW496TxSlUtWUWfBBhgIiKNZCln5kL0DXMcE
FSbvQ5fiGA7ReRz8SSYM89bed4/4AaXZjAW7zZ/tfnyNu4YSEMM0g1H4vodTV84umRBFBSCdG/lp
j+Xqd8nqZXP/pA1mCABoSgoqfoR0ii+aveohSHDk/lVpMYJsGt4PpP7Ws4jGpfKRL9MdeI7HwYc2
bcYRFEzsKbFC1BOPZKMG8nMdSdRk0QLtFkVjLb4s8ide436Ve/o527mohv74aXpBaq43TBp9TjEY
8AxwePgNUQVXUlogV8AQEOWztuWRTb/5yCAeyO+3Aw6up8H5lBFyQlGop9JR+0uTqWiog+TJ47lU
vX9N5mE/iV5WhtJ7SHIgHMxwRYH5XPTaRv1cnOIsbzKu8tOSdah5GlHWgKBBj/zbLIMMglP2ZHr9
jTj3TjK03iae/ImMnFduia+yY+iESPCArS6X2eNptEDB57G/ZANFH84g0DGoX1gF8Lptkaq7Wdfz
KNA0RYO/xIt608CioU3H70LKfwFP7szh3gY1/vQOgc9EYoJapv1hQZM1iqmZe6AFcYgeY9N7Dsng
K9QihHN54bv71BTa9/SVerQ86YxJM5vjx2hSdzww43k41Keh9t4Wiyh32iEvCfqvWndMUUNBAL9i
7TbirGGLsucua8CedJ6/9WirUhf8nFlxNBKUSpUu9lOr4WeSdsVJEKgEZDyHGkGL8JJNZKtC5VSd
Y6yu7GbqBIlYGmWApCS/IrYKHmSUpREBsK+9tQbY/m2RQ+kxQBRe1tvqEbsaFxjiFxeqtcThDqGm
nvogwg/0cxNBXnLDpbNHVG1YeNQoTf9RhbM8OZAJCpR8NhsBEmBsVSDsD1lzaeAyIzTMa8VjPIEE
zey2yMvW55/UZdctBdTri7xvBCb9JgnhxbvOTXcRAl0CM1Q5qhysbhreUdZd9i7CQJLgc6yeVvOG
7mKJxZ3NMBIgbgnsOOBfngZpHR1ZD27c/txw77QxwfdMCmXAwhhX0/D4LUwIYr1H5uygGPeyLKB1
JhdQyPOt48ynFiie1sgkorq22FgAm1xgcDcFOc5x+mnSFNsAOiS9FBSpJks7cgqceF+SkFVi6HWD
QOaz0yvOHRSfJsYs3RLtZDloXg+SmQv6HgTTpT/lAcE7M0jUJDNaWPlnDihgmy6HngmIHOpxDNMh
NcgzgO/xTlcElQmfPzlqkYlXveVbpfzoscvB4ljXmz/FOfsVt5Ka991CBiosmrAN33602/h+65KX
Awwo1A5dIAKBVEB3K88dDvBmzLAtgOevYtKk3sATgC1GT5ZPvGbZlEIWfbILRcRpCZt5QVxy7JHz
yQSgPA0uqOYH4JaI8gXWDG7KPYrKMbI5aCfsdyg6KOWEstcMpLMZqa4hB76rQEMK2qAwzC+eeGTf
+h7tjrb/qJmedGaRQp8PB0nxOPNZLXiOeHcf0pOOu6MCVbFXKtKXCHg7lhlEj9EWvw2zL4EFsXYP
1k9c2RPBcgWg7rfvravn1f1mEsrE2rgiqFdBQF8imVMt/GOKoke9A1sNiiMsQfLLcsdxqfx1hINm
gfo0hSM/Ye28IGqg28lFr559h9Imqr34iuILfcj64BLuSfCKC30WgXnTxn8dK21it7QuxjQZT6D1
JwuYCPgXotP8vU9x65Ec3yPuDDRHs283BJOWBJx+jJ0lSBTlEpGX4DQls2lDJxAFSh4Cw9F/jhS3
X/YVLlgJMhYaO1tW9jCJxurbOOUmzCjkx1TsWe0oCCc8hJjTG+8HiHdhj2gdiKkyMsgFjwlyhiz6
ClAbQfTq9/GQjSZwGBBWXyqVY5MJlkEE/fG1drZOlQIgF+Gtz0d4z5Fk2oLkh2Xd1C4Bcnb58ndC
Fa4PSzFyDghldi74xob+Hz+ykxQ0v2pmW77a75ik0iWF8IdQAeK5lYVdEyzjI2jqAul9mnz3CZTH
rIctFt+rSd1CisvvaJ2zJs27KluJujMhEt0q461csW8kRNJmB9+KT1aBuUG8nURxTWjRVSSFpFps
6GzHZIeXF0eYQ4ulq4+NuhP8uH6VyNnAu6pyW3yIqPviCX3zgKqiYnxPgfJ02dchjKrXGNxcHFy5
kdklHc2PpGOfyJdsd+vBi6ZIyGeQkFfggldmJrifh36Ra0ovZCBofvreVrjpUE5QY9L4DYsxRGkN
0sU9QqbVAWcNm27Vqyi2L+ipwQnbNh5kivgQTtKvfSQB9ioQbIwwq4MgtV15p7pT0Lk/WwBVHFLz
w3y7QCh+PeTQRZ5yt8Vllkh5ikdAYQJk43ArQnM+YYdCbsdzMKIpNeuLCxAFwaYaBJYjXo9azVW+
ZsV1c/wuPqDiA35E+wTUEPbWabmlOcL4Vu5TxLYXPN9Y25GWUbdc8jEISuOP78nhT93sLwOeHjzJ
mah3vt4qISTFiNgv/ytdEPrYeyabIGL0hIy9LbGhRRlk7fnjjs0mVZdD89axQfQvHVGipPlGBWq+
x3GL9fVoGfm+n+YFc2O62h+FRzr0yIQvc7FsoDPTiikd1HLgPTKvopnnGKakWV5iTsKyz7oIWSAX
l0AvL9DSOmx+GZ4Y6e6kgZdWxHgphRwvZreiYjTDSpwHOa0/txh2iQYNViL7EZXSSY+eXeTIb6Eq
Gmzh6HXxmRKAhEIfT0oeBAM7wrGRVGGVjb/CFbmR8FhOSKEOrelsFTrNK4uGA6JtUauJ6PssxBcS
4+fWmKwzmZY5tKxKtmF1DFl/Npn5xF+0gMnEsqLkGQJXlqK8Fgt5hHXZ9uMGyWFE4ESx5HjsFYJP
dJseBD9+0Hm8TAg5MrW8rit/5OgEss0P9wiv1Kpw2WXo0L4kKQYmMvdfyPO8Kxo/+mFGVJpl2GsT
ywd8+XOlQiCTecFO2hY4ZQrsYEDBKDGE63rB5Ibn8boN72DboQhgZYqmnSvZurb5uKp6TP2CGQm0
/zr/YB6BcmS1BYUYp7BEpsd51W57b8qE5RMu1epxZw8NHQuFpUHFH7n7hwE7IsopjktI9z/StR9R
4tlQIQL9s8emhAqW9WWcMPJrCMZYKzFW0m/vOziAC1ycLII/5XCBvtk9LKfku9nfkSP4CQAC7AB0
1mhDQC61E9YNLQ08zf7eD79YTs3F7FAjkETjQfEywavsbzyDw33H0exdOqyDwNI77DrZsbZgsMHR
rE6bcmBYayKVavoY62XS7QEZnWcTZtiggm1S2ASFxmEj7o4zuCeTwTxNN9GAou3uYsywt2D29zWa
eiQoFjDFPW2wXghbmlxedlbVoHTRYTHQuyKBJnTA1RUdiGCYwLeT0l6nwOVQyLp2kppijPRI9Wr2
F5tCXjAyoKdflkuEyiR1+iIPZPaQW0KTx7Qulb5YP35TxQ8IebDz9xAGDI6PgKXxE5RCNHPbiIU1
jvyd4/5z9iBngUWUmYfCLCwWZWwJhPWFf3UBHGeawh4C71B6/DL0To9EcRp/7JHHyEDeSSj+Sbm9
KUpUhS0bc9XHQBhEEXVX8LCviLtiCMe3nc5AmTdkOOYOgQ8bYSAbw7nsFVFnFkHX3lRNep8jSa8Q
fdc8aGgWwMKcs1M2JLjdZNyGPprLPUvhf/vjamxGq2gA9jEfEugv/gIVwEmXWBTrfbjLZsMhFYYW
oRh3vKD5PV4KrBjpZyRS4ZlwpOZ2V7rbNemhe3TMuzZO/cPmElYhvokfgLULmAkw4UKt3epgwXjp
3HoZcvNHzQxPCZBj7wvE02xcQc8Azj0jatkFCJLnbjxtAZfV8LNwyz2NkF9lSf+OkGpWYjvDryib
7+AxvkkCtkSL/Q9d6Z0d5ak77MOM4y0BFbtv2wnH4YUxh2bJfUgKpxFrDrCwixYSWiRmkyErflgs
dlo1Qh1qgfriZPbl0PJXMZZTdVP+MfkVgUVlYOlBwPQg1s3Mp+uM/TGOBC9i4O1h7T0RFEHrqGK5
E1CHkABS1j+gVG4YoC5AuMFjw6NBQV36M0KQCP4OquEBpsFbBAWo84g4tKr2BUDzRPLvNEUehQym
Zogr1Tjlf24Idd/roGix28heZpHcDqKb5YEdSWX6ZX2wN8xwwN0IaZ/6IH4vJnysgIGBTRiG5WF5
jhFIPyXYfFFi1UaG2QbolFs+Y+cfMvBGyPIBPBAxvcbD4tolzPCcoV3FXKDrJIIk3skHLyUkCUdJ
M2MRczX57j0YbxYTrBvfk1/bgoc2oCEOqCyrRTRvV3uM/xhP2JlpKD/cBNihBK+zSrJI3vEU6ZZ1
d7WxKFngxE6Qja544r/FE0zjSaHuTHDXehNAZcSWwBK7z1ClY17uJElPkFIx3RLsCskJ01AGMwMl
BP+YtplhjO3frSdX1IwnFyZJCfPrL/Y2fLBho+28kiuL10uHBatVnxEgs5hyIN9DtSLLtbh4NRx3
HdK+dbIC7tqeix53o9BQ7PYCGYCQetQSPFPYBoRUegRxsOIZkr2ard+6SSABz5WqYzfkp9tWB5Ie
1WpynJIKzMBCAEVHLHxIGcAwBzkDVovsYMLP/akQW/8ud0RbCb99ov8wUyWW2A0YaTdJxDmI6Kvy
OKGNES87RfOld2y2Gru+RSABGtR6HVIHmAu0fk5oDnf0pqU2+xbB5CAvdpkve4KAMEJ5iC6wkDcs
UNN5D/oPqCe1moP7bsR+Dc6nKuIRegsEAuDBdthY48cKG9X69WFb7O9uGF4CuYQXBSr6uHknYz9v
Far1UtEeHSv0amgZu7igN3s1o7Lnbn7dsKTuppU2PbnlpuHQ7wKzard1BMQHJpaNTtVohscswCoV
XvSfcR7B+jrJJFM15KZGWvIX6w94M+U9REb5OwwJRKIVo9SwVylWatSRRtwgiZf4Md6ylsVdcQVH
dj8RONBjok7qoC+LE6ctLtaSjccbtRwbblbxbyjQy+sIVaq4IT5x/H06ju4iuxNWd9jgjSGJVbKY
xaUfZXhlA1wXiUNpn3BJ4FbPp1EGPcYF+Gph/ISlJguQG+zCio1DhxFCSSHRZWN0wl06gUVcr4D2
uuZIsOvDGAr1XMQPooAgNxxvcaJKqiBd5MAFo//G3nktSW6d6fZVTsw9GPDmYm7S2zJZvm4QZbrh
7QawN/D0Z4HROiRFUqKGI46OhowQI9Tsrs6qzERi//+31uf2aElsgmmjd/ISp7jKK/uZuzOuUdwE
HrhbkrdxRki+DtWOteOw6P0h33JmXsNWf4o6N7YaC8No4iY8Th5ITJa8aR0OviXrIOSLHJSmZsuV
8RB7znYwZ39QwUSZ18tXPeLC4DfWJSWNwun4M5Z89KBJcJZ6xRE3r+oPoel8pFlhvppC9xRPmA1x
Ix6NkU+GsE/61aTN+TVjIPSJqq6zPrXS2reBt5YZqInZlduqU6zo3GbrDdpLl3Kv3E/7QGNFJ+Yx
CazSTpjltHC9HNlVquK1GxurSEvEqVPa2jTJIOkYVZaVvnWNzGbBkiguwURVOudZ5kgTpuCrqoRz
NrFD6i1ZjiwujG3tnrr4sS9QE/G5GykfQ4Y2vbteeRe78Wc9j9eLPmfavjQGDF5TIx7hO5iSVpvA
CV5r3y8Ofyyi9z9H3/3EaPtjmm4G4KwZnPt1BG92un7rE/jFP/kNxqMFBdIOXyvqf8uzdLC+bzCe
hdDVgUW2dMNA2Tuben9sdGXjxD+uoVuOASH8g9H1d8B48Ma/BONRL6jbCA1sx3R4FD+GkV2IGd2Z
YbyJk8kfDONV0/RRVOpPGO9fEsYbNGtVCOcbjBdPqFC4XfgZjMdyYjdY/f8/MF6l4Hd8KX4zjBdm
HJ9+G4zXx/2T0ZEW+kNgPHsavoZkZX4M40HFViqBQf85jNfr1dLwrT8Cxss9NGoi9Tc2KlHHSwkQ
zDCequKR2L3xz4bxzMlp9iM6l98J4wl3ITtjawWEWPpZ8BOx3x89r7x3hAIr7A/TLAMa2eQQF0AQ
5HBeasSmDO1yXeVWtULAVd0ExFHi3PKPGbSnybT1lGeScSIj92VfaLsseJCdGZzHVCthPxZ+a+Uv
iFnrXdn2wyasbjqi917YDpvIyrBacp8sRHDwWZWvxok8iY4HE+crQlgTDdcmzS2kVHnjrUrd/ZiM
5Ok1ncTr5HGfVdtnw068J2NMnptQFOti1CP8SOQYNZUxG3BJ+0Zjek9meoKdZcbK/u0un+qLnRFF
CQKXm54+mNMtj44rbgzJ4ZDvleiEIoLUCg5syjU4WX84sSHRdomPAPvX1k+EtnassHh2jf7O9sRT
2KiPMJxwxDkq5Q5wcBfWPDlw46UwjfCGXNnZSkmRtc1YoiTGTWNN3Kzn0cQp7E0MqbU1RXnP+lc/
E+OB6XXStR8xtjJc9y4dACF8w1/OS1JEgDXpszGtiK04mykfyJOK17BWHx23g2MwnvoMEetUv7p1
9VbH3palYN+95n7NxMwhE80MSWb6KujnNZW7G61yiWHrKhNsxIc+v/dYdgaO9nDiST/3afmkMKc6
Y7v1044paF6+klEswKEZstUVsx2XMFKG3gOVF9xxYX0tUoZoAmHUgmNmMHyIYXjoWveSBfHblPvr
otGXup+jm8JQmxIhqyVzh8xe+pXPJlFsmnjadCq+M1BZlZDqfeK+wvvv0yJft2o62k5FQJWI/1ju
q7a+5Wi9TEJCe4Fz/IJh94Y9AYiJs3GijnmlQfSg2UicFaq0NqUxoMXVlmWhETlzl9hL1+QMd7Vv
Pxmq/hh4L7BaI2nlbM2+u0/bBn2GrG5IUl35IFS2E6+HwLw35jXYLAJzw/hx4KsqvT4llbhv35wI
oHw0EMhmQ3ivvBcZBFdYsm/rUHvWOfkF/nRoRp+h3ZxHVcHWdwPmGmb5zpnz3Gj6zpn4+WaJf2sz
G23Y3eSs+52Jlbtjlgw1B3xRgMEp8+Yw2erVJuJGn7ltD8fdbZ1iuvbCbN+G+r3meD6xiPyK598k
GhFtdGN86oksFLsRRgBoeGdZ9d7poVLa7kn6xgPB3xelZ6u4qrdR/RaWPQmakQmNU/XeIhAa23YG
JfkILayv3YIDWMLwzKm5ze8UquM6OjlNd0yjgb2IftKktqvD+LazgAb69LWzODOSLmxTXKn6crC+
pn7xkKEw54qr2UuHKJaRn6FxLkZ7P2XOvdsDV6MTXTI9fmxkvddaXKaWYB0yO9Gl3ty5aJS9eloh
k/20mA71tTh42bjuOrSZeACSyr4bNePY92m7UHF436bhHJPS1lVXoBI1HmRYnbQ+uQqR6BcWM/Iy
2jZt/cWt/BfDjLksBCsVYFBWHbLlBNKhZAGZXDhdPsRR8Axhs6/T9RzNcSeTPMN4KAO8qTU/xaHZ
kuupA39FIFqwZnERsJf9Xd5cS7siCKUuOlb6ZlLvFlFJJsvME2K+tWYqb82IYCgnadI7DT4uK72O
MsgM8gUaHLx9xLdMZLcjy1mN4tPOuqew71KSOUTKexe3VtPm4PxmmyzbfjoEnA+XXSX9ve9WB0R2
1bXGkneXeOYes9pbk7sI6HIm1oT06id5iiLv01fESLrEu3S13a50KzuyVVgnA1D8MISI3ifzXAwx
7+12PCUE50XHZwvKyU80Qdk5QTl7VIFcpbW7Z/7LPD7Kb4Lc+SIbrkemTi4wnEcyIcxUQSz2EJmf
IFirZmCQKElSjoXnryoVPiaGs8ocmZGG8aujHQdXnoOZjt2qfRVkpbmeVI7ZetDVwU3RlAt5L2rq
FuyMEXOTaxxCeXgkLFhald6bB7pGmkUr+cgJQDFcNsBGeJuwd0WSgam15nqmafGNPWFzbBF1C4aa
C5kWNm4fFBI4w8nANToJKC4omY9BnXD3kNVrHAHXhZcFsx/2toQk5UW/y/Cb8DED6OSNun6K03AO
CTKBS6Z+3EQjQmjIKk7WQmIKonuCYbPHpmc1Sq8lhBKNq8jnsui10WsXmHjNZPtOOLbe60J7IXvz
ZULlmw/uvoSAPAwTLsk20hVmgOk9seoUc0R8SGPnXYRjvq1aZiqZCB96F0GrTiqBZJQySJvIbJUY
pbbhZ8bfxtorZxECIqS1K4INRMMTrVv1BYLTkfRAkwcNK7v+K6URJD67dhdmrSL0wCWuSRyHF+J0
CEsXP7nZXjFQcpaz5Lyz7q0EYSog1ddAI6QWDmpcuU52zex/OnamWRA/KS/B6xCo2ybKSHvKEuhw
4nkqtX5VaGG59Ut+4pN1D4nEZM9iyIm9yT1NQXfJNRkeLEsYyxi0iRCH3XNJIFNH1VMLkNI2N8l9
ILyrphDmurPJDpqm/6iTRLhqAAZWfWmcHLosjnmLnUHqxqJJWpc4MI429INnXZteNMWtR9NJjJ5p
SPbYBr9RJM8YENd5Zx7xPzQrPxnJ5QXcGHTdhylVv6cpUVxaxkiqaKp1GVjDQjNNA4Nnd0EApjZu
wrJMyeakTQfaDNyDnWKrkyEp6t66ES3vHAbEs8E5nq/e43OVD5tEx2wUxe29O3+IGMNorNJ5TRBW
6S6SOdGt+UdAQcL12G2HcVZE7bSp1Ym9Dgy0E4PUONlIEWIlTKtmWNeabyxt+jqWvcu2rFbRHrtm
f8S3SFZToFW3NKTIk/BXZT3rT+qNxXJ/a89Tpma+bJizAldEDessNsg7xq7aWZaEratuL3WyBsJo
bbYd5DE6k0V+IcNtHEA5lllwqIDdcGB0Sxwo+douEKMnGRcJbIPXWSsfRImPK7Am8qs+oGMaaTpv
uEGuWuIni98/AVWYMIAytJffMgHNXcvnqap/mIB6ZnDxCm4N/8UnoAzSibaj2v9XnIAmCHa40+Ja
8rcmoK6URxSLvzQBNTP3k263n09AmThyc6v5v3cCSgbVXpdcbX59AqoakMWJVcnvnoAmQ17+Fyag
v+pc/ImB7PeozP4F56SGa1BHxa7yb01Kv6+wJLz3lwbPH49Lf/QF/q69zPvOmItUdSOwPf7KH9vL
9O8s0zXAHVykjzQZ8Hj+MjANvrPwmdH1/n1HNfz7P2Ivg2n+a3kZZkiP3Z3lzRVYyIp+Oi9tVCMI
dujTsvsjRQN6aeJ39ZzfIBoQjRdu21b9LxUNTA6rExLnf4oGtJtMBxEkj/J3RQPxWKXrTCMr/M8U
DdTC3gWp/ndFA4NhoDovhj9ONBAiN8aJ/kuiARgs7IJAZr9XNBBGyXtGh8Y/KBrwGoLFZotI5t9S
NKCMkdfnwNLyp6IB6VGZZpW/UTTQtJFahlX5C6KBum3vtdH7QTSAp4ihYI+O4pdEA0WZDXMu858m
GmiqvFmOUv9TNPA/IBqIrUOp/yAaUEFuruuy2ConfDaTfmf60wvM2E0Dct1UcKwOAgRi4Skjvxiw
LQ00RgbEYSWFb2sRuJzMU9fFwUPCVAOZiGuMm5MLOMURcRmIJFl24Xj0rfQqM5uXXqUbI6yqRZtX
n3EI8l1rb7r07lIEDEmD63g2F3TrzCHPmANX0xGwEbkPGuV9DWP8Fqyt6LkcQlTtpK6DO6EHxTuR
izfc+7vSCwVfsu5Wqaq2+CEhoZr4qWnsi+1WyBMjc13ymEH/ok3nTCRMw5zgEw0sI2gbERH7KbPx
ITM4J6nvMzOOZHsyKEdZSIu/eHYXMgHGBJG6+C0q+HFSSszsHoKWMrjcBDUmnkJcmJ4yXZF4NyMv
A+TzgKiYfo5DPKyI9BOXDdllrFQv0g2e62WH7p0ZTfiSN+0qdyRZeBf+Q7fbp74aNplDrqsb1X2h
xUyPZETSCB4564xlRlZF5i8+Hi1F5IN8UoHXyyKrLk2O4WoV0Q+6qqpmY9jRpemBUhL2Kd50k0BC
L8zefyR5myyFQUpTEsKKgpeZ9+WInAJ9CB4sHYv3o3FLoIfXAuD2QqHLVFYL8Bg8TkPwTICcQR3j
nbyndsWUPMzKXvuqffeqY+b0V77SAFooFQj927LJp30aCgxO5bAmeOOtMhuHzRAyQjIRH1lx89ol
26H3rKU15LixyHxN5TKpeSEoZNJerV3HvfdJuPGWdAutW8XAZiA+gF8ZZFKheCOpWDFkw3lyrmiU
tC6ZF98KNV0I0O8IPV3RuQGmSVMMVSsJ9VPSsa4Hw62ouEKuWw/914puOab5/Ui5AM+VtM6i1DUy
QQBA1bSyRtLmqih3NP9dpal5L6YJ+ZdjbIRdP2Z5Wi+FEEen60NGTemr1ZKR166BfsnJmyJYJwyL
nZ6UcEQwcfnV9sOC4RCQCT9Qs/POiaXk0gnih3SAOIhSWCSssOnOv018T1u3VsI42KS6pSoMlgJt
tkiz6IbqFJcoGFIUYEwSgp67bx2LaQvdQbo5LTla3NiaAJlhaeB4khS6Px7D1tkXlYB9CuW9AXMU
NaFNBls8oi64CmpBtd5jJMA/mJEiroIVzxjiMSxGEFulR72z9wRArjGVbQ1veKD1kM1MetGN5ro3
oPoiI3uiWRe1S6RepENlS8iskDTkTRc261LSnihhX4KqPrUdHE6i1o6olpm4t4N64zjqaBjRVQ3E
RmWBOX7xOo/uheKaLpOlRVpTohUnms+UPKUSRW8ZCH3/UNu+uTMVZLgvLo68ZbnywUaR0Z1mRUvD
Cg91kt2W461y8aa22mLQibnnLKsUdZgLqzKvS7jrOSLK1PJgW+qqDNwHa/YRp8lzZc6G43TGzZ4d
Z2nOrRW5E12JFnQoGMSOoTtW6Yc4NHdd7zwaA5lDldOKU5gA35egprwvY9g+WOMXgSWst9NTbWgN
KUbjyq6SWwwd+8Afz3kVrpKSlUMgl1MA/O5+iWKxc9tbO9UBMKJlxFu2zpJT6xDc439YVc7Iy+qS
chtvS0xwWTj9HszDhLnyn72RjKmf8FqvgvqhFOqjiDU6eSvrvWSbN40SOMSt3iw/uzKNh9qk26IS
Kc5I9kwSWrHxi7u8doFBMSYs1OQTXA1jce6HMdpKPPg9TqJdJYut60bTSoP6x15FjlhpfbR3IwdY
m9CtKNG2S+DpQU75ctcNWbGpbFiTRlKlm5G73Yr01h4GZoBp85VKmROSJC7AtvWUExJn8M3Ozgs2
WcRWvc+91174j0l1IOmzHkLFi5yGq4ZuSVyHD76Y7WdIrBf1yAJNTJvv/27PvDNyWpxQGci1R90e
FPHG84vyRLh7VrUCB4RmR98aL2WbgtSmuRtr27+2eqaLFCpg45j7P2flrFPQ/fSP58v+N09XDFzs
v55DO75xszC8tXPX/C9MVuY//G2yYn1nGabhBA4TEjfQbf7Ltyja3/DC69/ZLDk93fatuY7cQhn/
w2Rl7p8HWkbB4rim848MVjzzZ4MVg2IO3TF9cndEzv56sIIjIykSK2Kl3tYXC2tNNxZUGo6nifx1
SHKC0LR2cIp668ZoleLoFamGEON7qJKN3buvGDlNaqupfsnqO9V708rREWkZcQ37XeX1Oo7m9ZO5
j5N0X4puMwr9M+6XvmO/ubaEE0TVLG2Ytiy8Kg3/3jKxaAT+FgEdpAMxbe3kjMVD0wxcqWnu0Mfm
mWzFoQvb+7Lwng2HkG/sgTgGu8koLoRAyLfWiPO6k9W3V6UntkWovzXBMTVqQFWqHLFQVCcOO4cB
S4TZfLTORcYSwQUCArbwvf3asAjynWSd9yWZYm3VlWon+XwxuHEYWlKe+wrVaE4YFuh6qxnmphTZ
tdALVpUeF017xyKKUk5CHRRKWuWOfuhtjfGLesZFkooNme+tkxzLxtyaiX8QI5WkqUEFIZlAi/SJ
BlqaaVRJFWvXnZ64Af3qUXA7NTGq9+GSi9kUFyxqrVrprCbpnltGdEfVXb/mtbgwNYNw91ZqzyW1
F5D4UBTZrujsZeaCEIBJ0i/E0kpuCmxRecUngr/SxZezRi2YS1thRtlVGHe3IirRSEa3HdpMt83e
3dyDUJ/t/F35SdXKY1G11z4u13TwNgU3pbPse5UX556MfRj0x4YvoAXmeyBKemflmXz5pZY4JkR+
n+j6s52Xd64OqIqAkLbhL6U2gUvp3PR1wadjNCWmfhIxaBsmy/zEU0FUI7BJGdy0qRvuCSEMOdhY
jRpvim+btBuWASRoEl9XSqPBhMbkJnwpMfZFuriCy912EFqd2Zz7/Km13GPs6mcZxK/FJM4mTWOj
/irFuDMMbZm3+Me1fD9M452qNXa+bJaxZUqi8G54kWw/JcayunrntlYsUAtEXXOXsaAKubXHyMbd
Bc6TceweaGpRYL9LW0u3Uzp8Ldkvsr19893xEmUarAjaPz+m+Fe4zq3CNbswsFLqvrwaEnM5GDH6
RNLE3UTLE62RQBvTKR3oR7doR+nOTlndkIEOW+IuRv+s8ctqGt+S8aOtuZnCx4czqLlDsfbCXcjn
yNmLm6CzK4Il1sJ+h+JqRX6azxWcXmWx5K8rWLO2VXnK8RlNnnPgCAFp7m9Mi896a0WM5l1ystCn
cZfxW0psE9Ad9Uu1DqfwXXU6+CqqKxFscp0gEZarwlWXNh3oUAxP4WhcV4P5aGQs9KO3RNBCniiE
mTZdb8eQAxkdKPl2IjOzwHkn4QMniooDiPwUOYKV7NNaX7OmxfxT7zCAnnGxvY5xsLNJDmLy2Tlh
v+nB+WyUXNq269qIzomHOA/1W9OLjz4Z+DGjXbsoq2BBO3d5zstd6iT6SgbhqTLRU5HUQFjgz00I
vK3lSKimzVz0T8N14pIqqzU6oFP93mjoAcxA7QqUYOAlql6k2ilPVX6ifMIKuNWI2fIt80xcMnzz
GDKWJfTmDvbdRJVltJwvoKcdycvcLrh+clUsqWlNw+A26YD7wSd4w8esa0fnzbM4+TqMzgDEfQh4
Ds4W5YJ1YXhcbKJs62RFvBHcXsoapV4VOeY6pVoAyQT/CjPkBj7LY7pDuYy4Htc4RJTjEVvBWdbh
2RDFu8MBu60Kd52S6lv6E3en3/9efAJiCFYUXBgrldjcGhtoRIvBgKyZ1aZTaMrjxOuYGx1O0D6X
Py0ovavJhL0xG6rd/mSCv2eCx0F+pu8/MMEIEAnTALrjSPkVJjikegqNSPsbmWCl415kMP9rTPA0
UAqh5wEF4z9jgvGdHAXtRH8oE+yplgODjmDzj2CCw6DAUvNPYIKzXt83s+z7v48JpjidIUEZtX/F
BGs1THDc/WYmOKA4ah9Ms2nm34IJJpJyCYXH7unflwkmNPI46SibfhMTbMcO12XxQEHlpS+LS902
G6TpC6RUwNY6uH5qVbikaTwmfWg1zisWMqKO1eXP4+OXsku68X6sv/znf/wqxPRtt25wZPv14+Pj
KMCYkvLtl86O/MlvZ0f3O1bohqUjQrIMz/J/ODva3/lwY07AMckw2Y0DGP2AMfGLNhCTZZPGmk+I
/+/s6H8XWPR/eY5hu7T5caz8S8PkT6oyoy/Vt///f8q+uIH27sR//odheHNnWJWPUVXOBZDEAUwQ
JsABn4fnOrr7V2v5cOBklvoexdmdcVJ0fS5ck7lEJvyXvim2yZh+xE331cSfA4nQ4fyAlU3pH/da
tWmCmluaPPpw40ws4m0xdxaPrcmUixpjDXChhyXwqTf2TOc8zH3HxNwwSxGotCw6uenl2zlpS8d6
Ha6itD7Kkmaz2qW2aW5S7p3umqK9m4ipfI5ztLXKCwVjF73X7xBYbJXnPg1Nf4qpaKYRETw+OZCM
O0XSvivz8coas6NBBa4DRttK+g1QKXiMwcudmnugq37cYooFUceN0cxV0binKjd//f5BYmNYZ9C7
ysAl79j4fpW58oLxFbfjJk/eUHxyFI1firmdOqSmGt3ZuUa9ZVBfPVFjPVBnPcUF3hFM9ITUkjda
5/Djj2uDmF/YBFtshvdNm72MyfA0aPFb0WsGJ+T8PZxbtAvqtENqtSuckG0/wi0ytFWY5CQF3KYt
a/xH5ZmiBKK67bpBcIOJ96aXWCSHIwFbLJb2plbpWWTmsYBedDuf3mXrPnLGTaqhbc4rOrdIIVcn
EeE5NQGKlyPV4XI2jnYGvWT+3CveUTBeFmNK7XTzLJ0akjzmSPmORl9bxdbw0lJRnlbOyQd4juLn
Cs/Drpm7zJu51ZyYabtgTnCwGJU5XfnkjwvpRNjnGVyQ0PPdubYN04nhEPb2aE7vm5Dzp9zbVrGk
h/cqVN1DZExX7CbOiur1XnnLqP2wZXsXDxiztRs/l5SK98dLTXF7SoF7Oje5l1S6d8AH/vih5qZ3
Pbecpd1Jvq85S5rQ98tqhdWTEXbH2WYuu2TlDcFmauBR6oqsYDaxnUqzBysQOyqRIUeL/MP2zx5F
9HWov5Qy5dukor7sUZIQzxQuE3C94gA511EENgXjfPE4m/YadhruoS8AjIfRYo8QrUUUrsrA32ia
+6yXxV0siiurGm+yKZxFYLR42y4EjEmpfLKSpQvczlRyEuod58ZJ6i9gsZZFF3wyM9PFwfYxttEa
EnX+9WTL8ySSgzmYX434FPiEptuMtoRYb5600D+MqmA9Z3f0qk038NkbzbsVdGWQrQ278cnUdNLn
gyHXDm8ro3OHVaO1LXqYcQE+QGNmiW2CGrBL0dZfawvj0lgeKL2m8LJOzJXvGWe/0wZAAaxfIwfg
qU1WJCM3BcUOnmEdB3UMcgj62M7UYqCDD3netGFyxMsgepcJmdVZ3iquZiCoMcetqV1VxjMQwkZm
LvD4J/OfvrP2OPTRPemP2pgjF1CvkQGdURblNuWFta7scdX0EzdzXXqTCqwDTGtdz3xsJ9aasD6U
Xm/nJZKfN3uLL2xbsPV+shMIPIYkPJRpeduOCr+ebZyGZtrTsdfPjzKucK+GFpK3YNR2udecsqS+
DHlwqNunoioOHPfvqjhh/TRaz2PZ33eJcbLrN2LlS1ev9mbQbYM6OlNdfew8b5sxOAh5gY8hoViu
2Ssdu7qTLbu8OUYs/L0jbWsbKqU3Uq2kJg5u260IR5AXljsuZyxAm1XrIeY2sWxarCm1dT+Ep37S
DnjnF47FD8oyb8xQ7ZWVrxvdPmahtpdOsyVmjVdip+Vc3QjR9wV/zAadkMOxGjvcQZxOnWTVov1w
Q3E/UjybuvKQEcLtciyEQic0LF5xYZSJcaU0Rvb89x1Oyc3k9tAqOcliwbqmva4R2uROyXe3tHoa
e2VpX40BdR16SF2ethCEqvvxBFt+y2jiyK3NrpmZhV57KJQ4A0nlmxADg1JMO7Pi7A4ZpAUtEYbO
p4aEga8spLVSCiLbw1MRqYfBdXZs+G691Afj8uYCIJNkcGOgOC6vpzE/VKG+s53gFLpo5bN+gxB5
IWf9rOHyG7LAQgIwE1elZl5DPBj7SNGCp7wnYBW9o/Rj/NCuapcORMtwNrlfYnX2JxAliZB6jMVH
NiWYtqGw4si9tT2aSfoMfTq/alGWV/pL30NKqlrztgjN+Oyo5FwaiXWLOuk2HCxB3Uf01jF79d2C
mD/qnOXQu+NZC7N8XZvBDa/r4lp47aIZqtNYs6kqrHZv8P5D0ifVtomTY4gICkKI0YxuNoxxYrgv
kCNK/6YBCT1jCEl7414Dv18lSluliVntJm3Y+ZXQjkLVu0gxisk99VAMFHJOxRdq1wc9Kw99yW55
tMiye5VNan0QS92VL5Md8XHJk9QyozGE85FPDZWE7dGRbF5iL3rzG/WQFB9NnFbUUZrxEtxxYwZP
eoc4UA+RbLjb+d3kkmzKy2ccy+wd2WLrhMSnNz90b9Iyv3EnrhlQKJ0IjoGZLHUhn8whQ9jWRgtk
WmAC1FXo8hBMSMy88YHekOcm6LhitONZjk+are9V6W/clI+6KjPf4s68Nvpwp9m0KmtMCYty47rm
ytSa5TC7yJPH2h5o/M1R4pgLhXor7SbMV4l1loPChd/dU5HO7GyPlWxfYBcMi+wiMvcxKNSrExTP
URluda84y2Q8OeyNWAztDT4Ai55tZAULE49UqlYXZjEyusHKe3IwgJshFwItOwZdeV1OE4pTl+cH
9cKghxGzKoit0WpemMXZFr0uUWfvVFicB4Pp965tq2o/XYi0P9m8ncFzRK82ht6vMZvEUb6xBueo
U1KA522b2+4p9fSNtMU2x3ABr7Fqr81mxEOn+M5P4ipdAXg+uprcyai8AZo59bHzyE/9EOcTU7xq
lXsam0FjOIgB80lT+e9tHBySkVuwUfXBxkHHQf1NvwrirGJmxvtS6ouE2eWU9Qho2LLpUbZLfQpL
yqZggNbrr6Lj/oI5Pm7KbloEvNoJJ/Uhaqv8aii1t2y2hchJ4jNTz8Sf02NnpaeEG9sdcA7bvPBa
coFg9uetrQrn5gxBLIKU3u1ED8Yr3eiW/aDyla4ppLlxMC4gn3SAC6/DuZYvKmdKV2k3Gns/c5EL
pc5Gj0w2CkaOZYniokUq6/ZQWmKNaLixse0yhaeJKBvu2qCgh2ac4oPP9GajMoncNTJWjR19ulEl
tm5dbpMe78lEnGBF/0XPcY/nauW44bBq+4grSaqsleWSs5nwasuB71323XOcCpMr0D4ICnT9RfyG
ki0gJxI1y9bIzKVbu0sLc0rQIavjUx08dJKPU0kriOK5LdEu6TWkznOl4aFq82AfRv5pQN3UNp+i
aD96Q+ExHuOEd73zjCHl7KLqM2Mr22ZBQL9Ke5tpIHJJ7afULnh4OYPrGIRsDgjPcfoEkBM5VBTi
BQ1qfhAVyiEhnPusF5+dfz+kSp3T1kefOp1s6mbOccgj02daKcGAZI8OxjjDOPVqpLjJptrH1GuW
vq57kOH0Vfeci60V3qZB9Rmq0LhD7/pk5iI7Zkn7gRGIbg/HeZg0RO1NTSewaEIapSK6GOy6OXie
Yy8SH14lb/H/QKkgmKtKQj/kZaJsU4PLTex+WvA5aeFT1dhJiLvWMij2mDm7CuDOo/iih00Cw/O8
Zi0bdfDA86iYum4oqAHaS4D3BBBfB8zH0wiUlKwMID8cRDCGPqPzeMFs/IXmpi95pG1y4EB8uHtE
K/S/VyfdeChnhjAGJmxmqjB3vfs+Z8DUtPrRTcy70kbOG3c7i1REB5hoAigyvv50ARYpebgeABjj
yVunCusPrUg5V65q36uE85hYNgOXwRk6rbW7sZSXPkgZKz9yjGQDxasdPWv2MJVfs0RfavorDrGN
ALHUw/w17oyPCvTSS8OdsCDzQDJt0ExbD4/xlOM8xxxDRy0XA+Us2mZaj6bcd4O/8cE87Zn31GY3
VzAzoFr1FoGEStBQCSI6gIrWIKM26KgJf6bVYqdASnGF7bjo1/KpGbS1P+m81GV65WmmD+s53pcq
3dsgqg6oqpyZVY2l++x2AWVNQVoZbC8kiCvFRRt7Zl7HmX6tFRB7uE1nKHYGm2ow2RBclpPXuzfz
sxkgrYIQqWey1gexnUBtK5DbBPR2AMGV3os/avfNzHAaJvkG7WPsuRFs2lMbK+qYs0c5H6MdTa1n
6NQC9fVAiOjYvjJAgJOZBTb67l4622ZmhHtgYR1ouAIenoCIJ2DiiHvnArjYHigi4KsGnb3hkxQP
FXVAwMg2UDJlV5sESFkAK38mYMsx+PLIrs1uylvuovZ1wEUIzLkBd+biu046f18oi4I79EZg0dRd
3LVg0i24dOZ4K5/9cAVGnYBT92DVSGDjVQ5ojRR8jTPtLR78i2+ph2gaP9ITOGCNVguuMQPYHsD7
sJa6CweUu5qZ7mKmu/v/y96ZJUeOpNd6QxdlcAwO4DXmgRFBBsfkC4xMkpjnGbvR412HNnY/T5VV
q1vKllJqXVmb9UOZlWUmpyDC/R/O+Y7yeScYvhm+hhi36u2AFdzvyuccDuRLGUdPuZZ/zXr+QPBz
iBZEP0895WTl0tMTy4U5jXClUqVrUCeXm7Z9FTbkKmdrY07HjP/aYlYfMa03mNdBvH8no/J1NPA2
8/qMmNwLTHQjZbTu0aS4y0h54Uth3TvKHW8Qs7d2RXFXwFM6QbR/SGRlbvsU/yreeknBv5TY7Svl
u+ctgQkXK77LAXOb6VQ2RsYt2ePWV759z6ee9LDym1j6bWXtVx5/R7n9gRobWyjr30Utsa+631GN
cT00OIwVKyBR1ABd8QOE3d1qDvdvD1nABTFgKtaALerrTGTYfadPx2IkHjCw0gepCAVIW0AgdpKp
+dgE+1KRDPQpetEV26CwTmRypVv0Pa9nkP7PNTFnmloHa8MMclgxEmpFS0gyo13LGnOd2+SwFPrY
O1i1St4Jv6TiLTSAF3zvwsSmJ3h9LncuienfkBiOMawGMqj8U1I9GbC3phrPQaK4DmEwyBsXXq4H
v5+lbrLIFQUiV+2fA8Rq7XkwxWRKj2iXyBK1vcdjqQ3xjoeqS+8J+WJdruNere7s2ntgE0+RF2zn
btV04V639Bvg30EJXrgBnU3fbwICJWJlUzjDFgOpOyMCwxV8q7bHDGPeyh4WvHb8x1z1l+aqUJl+
Plc91v/8T+hy/vn/hvXbx+f3n4hz+BR/DFhtV6IR9FC/GAxL/zRgtX8D22QqFpSlu9ITCGd+H7Da
+m8OVClAUZzRumV4zF5/F+fwVzrzWEXitWyp25bzKwNWz/g381Xh4pMWusGcl0Gu+vb+NSaq6lyb
GBIiY9LUPTUDPBdOWEqviKAkXHtG8y7VBNIcCUHSk2MTjTezEXym/jUJFGnQ5mFl1LnwzAAZ8MEI
povp4WNFurewiSsqgunDmfvvVQ+lnRUKfAKPLJgwiR+g/Z4aZ7idBxtcZ5mX64YwiK7tkDBU2ofW
jbhcGmIamCvSGFlfkPYXhgMa35XXWhCa54hD0j0igSD2C2BcUBfvIvSKje0Q21unRPRFbniuIudG
5sSygi9YtLVus+WezqBMOcjlGp/+sm3M+6BLnyiIX1vbf6rSU0zo3aLsjBsT1CCK3Sfa7pNtAfhz
pjOFL4hXj2inwnlGF4hzO9oB6r/mDQNqrgmLNp59efQfxV65pphXZef/iL0afCtbT3759xF7lWj1
fRRZ/9nYq5h47GUNvPxvF3tVABFcQpr9b8Vemfl4HHXoIX8Ze9VI2N6p7yV/49grEmQWDqk7/99j
r7RxSE6B3f1PxF5FBjWYz+mz/R+JvSJxZ9WX4q/GXiU1JjdjuiHRmqmxAZbij9gra6jqDcEXfzX2
qkSBHDI4/TuIvSIAgZWEA1/X+JfYq9ZiLyMHJVr+b8ReBZUEN+tCR/hJ7JWVS9p6s/q12Ku0OQ4m
svY/Yq9gkq+cMNqVWfTRpk9+Qv/v1ezeKp002Wqgt6FidKHSdd0KjD1RfWXqrTONhU5+4xp1tnTr
st7YkY86q0jfCVJsFyYxJlwewMCbe9/r132Z3jbkW3WgcSptV5nD90TX36HJMlFwEVCGJMEV0W3n
lxu/d9fIYY+z410jZsZxPG0z3X1Q+iUYGRMdjm5CLmLHdwkK/5iKg0YM2JTa/IUY32KRvdrAtqSF
jSGYv4qCLoy8N4J059u6wn0RNNqHDusj0bmDDB61Totozno7XUhGfjqduHb0XHVjaQkkN8MMVkNQ
v2WE+8pC/z52F8sav3w5vlpN/WZpM9yw3H32ejKzfOIH1Sx36crgkrHV6SefFJbq4PkWHGVv2+bx
vo+y2/K5UKwtzU3vkOy/d8XwEAf2HWEn7I1oo0VW3pqagREpNMg0yMYK4Vf3mPYBXGWFxecDA2f4
5gTVO8yVo+7FJDQ1Jymqe5m1n0aZ7JwMBskww9fxwnhfgPiu7B3MJejEQcJA216E42sZiZeAiRzJ
uIytzfTdMbvLZFgGO795Xbf5yvXm46B/SKIiV3CnmwWyw1NdatugEOz5iPbSY/e9YzyKkA0lbnXU
EucaQypb2JX4yn1zp/WIgFseGydkptPobsT4s34rdSZu5IHIDJV9IvSnvPdOhpcdLQvAW9c9JsW4
N+QtZiqCi5O0xJHVHlK3PbeRPOTved891rPaWJI6URpraMWbgv671dqtNJaNVd2Gzuwt/HaVG7RS
RhCtgztsVjHkWfo2YCkPcXwXaKC/iyk210Jsh3Z4VxMjCTlz4Wjy7MTJJ9ptAyiYEnQqRuOI5t9x
AbcT/sd2ICds3k/veyDHi9Lx7DOIQrK8iUFapNrziB64dXXrKY4BuoFYzwNmnGPwYVf1sLZGPeI1
MxH90T9xWJ7r6tqGhOW4jDA2oTZudBd1LvvgaWOJNL0xbVjj75O/sNpiPqZtsMYTAvPXS9zbfgqv
ZIucm1TDFVcWhDnpnrbXSL4N505sKuBTgI2gneO6P9mC9JjMT09zqJGMpBhajAgnD7y/bO6jcpqI
BKiSzRAbwyoch3NRVMbDZAsuY/sl5QX34dVv8kDHyAbevilwmZlzstKH1iGMJNagm1ONKcY8elbc
H8shdIsVPwXBu/007Gd/BvuIK8V3bMxSad9sibL56FIC6icLsQr9Xl1G8sQi5CDy/uAQULGTsKAX
1iUK9Ks/mPqi9iEuNhUjFjl0p9liPTUTH4KRP6lWVetaZ03LLoZPKE9lu4Rh467LDZ3IDy+5FoMA
MhS4/jJK7WrTN+WLCK1iOY1etzEYYK6lyQ55QFlX9uhqU6yHakOPrQQKPt6OedlM3rEdY+hx48Wq
ya5hZFdP3kPopCS3QarEOJQog5+t1Z+DlHzyKtrB+1paIj4Es8Z62XjN5fw1ZTaOH3tJllXZ9986
Lzx1ZDGRpCHCfc32Ox8QtWelzcKBt7VTR88+MTB1HZPcIZ5iiQWrTd6Hqro4rBoLYzqSYsGJaW4t
JnwxKw643KF8ayoQYewoAjGS4WSefLTjVfAt9BilzfOA3Le/BFp3LUv/cYz065CW59YPD52+hVj9
XhB6KGIsWiaBM40lbtugvSi+1VAHb3zVbRS08IKUUus2aiLYbsRg5TqKXl9pGGTJrt3C9ZYEL2nj
XpXqmjCGk+if21C7zQPiXDm6yqHaJHyTJqCoBZzDZ6G5IK0nXJIk6kDE4/V3xcEm4rGvzYOhF4/l
4L7o6Xd28hvTeM8IHEqNeR+Y3p1SVzDLuQUHfOw7onWQuBtIpQxLvx3z+KEZpl3qu2ee9cvETqqx
7MPQZA9TOvAaPvete1O5xCBYkPEj9yPNB4ILUCyw/cPvVw/aV5CFlyxw5GbAF8WX7dfpSIzpEJ5x
VxllNS77GDOBVtZkaIOVs0n2AvHkzuVm7FoGzty27CyaQ8U0MextwTZEvrscQWHCSz2L9qgPHXsx
96YYGT62HNPZJVJXQ+G3JfbZ6H3wq12kRe/hNs9ZoATdJ4FsB5vgEMBfBF5NjHrWkMu9RcSUdEH8
GEmRQXw1x0lnQ9ndVZNAgD8IvgUzks2hiydy74ts3TnpV8lr04umWHm19mVrn2GXPIiZ762bMxt+
V9MuwUk94wsj+EgSyqaX096exlPvQUlj74Apr70w//xeRtlhDIpkx0bdYSWQeWxQJ/vdhPDPiWq/
TqW8YrbDGQpjTe9MtDNImzXvjYyTJePLwiBXWHdXHuWMzcKzYBFvaiQspKTl6EZ/6Br/SrDevdZ3
O7b5m4oNPUbJbSzQxhvjTvbsiWhBNyXID23ovuCofQwVFHfk2s//GOP80hgHVdrPxzg30ftn/dPx
DR/6+/gGzDd7H2S0hk3YnbAA0PzurbJ+M3EV6h4jGMuwWCv8aXwjftMR0+mOI03JDNb5kz6O8Y3l
8Aldrk7DsKTu/cr4BgjOX8rjhGR+o+PjEkLhcBQF/PvbNcoDJaf7P3oYz3PYEl3m6GF7zs2+23p1
/hmLUewmp5Tr3MhtwKYLK5D+TRUTAJ9ZbgKdfsiRNXj3iLjQrvmfiTnj5xXOpbetExFREfmN+bLv
W+9mbC5dTzxgkcf30/iNkMYHMknYPShcHUuWaOFQ6m66AfO6DMwnWaNLMK0bHIzBypvIooNCshGB
l+9hEtqLKukeGk9rVgOJ1/sMt8NelEAZRUKdOQuNHDNyVPwq+vAMfAOsSOslM17r1MjsWjjjV859
K4W5nQRfUSTxnRaS/cxGaetNRIBMWfOqg8VdBnM0rSfEHnadT1tdcK9n6UnJDJF2TdoN+jPvCEEO
KKW7kvnsYpMRLhBDt9mT4bsPfOUrQwYY6Rqje/KUMF2auNc5NVeOqrRaVXMVP6ovVYd5FGSxqswy
SjSpajV+koTWhPptppBDS22wis8+dc85o/CZ0TGaN0M4v4feNjBLc41pFWhlfNdTJEpVLfaqbtRu
BUVkpqpJryVxkOqSkviWlHqT9Nmc4jPoEYU05loZUStVnFKkZu8NBSsA4XNEAdupShbdHq8zegRK
XLqrx4AAOczXx4ISmIjiJxip+JBVdVzoq4hiuVZVs/xRP6v+S1XUDvW8l1hfZoshw6foJr/8aNtr
I8VgNlOU67WF2JIyvaFc9+MSfR/1u6Mq+VH/8CjsoWCuyKhVGxyGggZOFyZ3iZjYSerjLh3Ml1Z7
LQLsIT41WUPzUKOOoZXwVUsxkQaUO3gKBO2GTduBheu+kNWpaaNDQVsiaU80lB0+7Ypm07eoB2ug
kanUteWq3qZlMwWFsL61uvChLFsYCaFzl/XTQ29X7+oDc9UpFc8dbVMokr1X+YSYW7uJtmq2tc1o
c4ka0cUyAABmZOjyTgTaShBuIEyiOGjSNJo1m6Zt6i4OLVxOKzfS0s2qt4tVl+erfi/UjoK0CZpA
gu3I51R9YWaSY6LkGoKWMaR1bFQPqdOr0lFqVzqInSvF1xSnO2ASRESXr0mhv/Fy8pwRTBgCCvW0
Y9hpl2Zmryf5czbSy7zh/eo+JLS3Shql0+66tL0a7W9PGyxoh2PaYmIPVqXqk1MaZtnM3ycz2MdW
9uRqz06e3/rasAZ0cN8Ds1Bdd6T675hGXKqOfNabekOqEw+/Udxk3XeTNKE1khCaO9XRB5yNi1p1
+bXq933V+WtqBsAAtmIk4DIaYJuzYizt/Us6dmH1XJjl45+lY+upVR1JDef38O+lY6fkbvJzE6tq
NuHVwrTHtvbfTccu03DrBDxs479NxzbQ/SLkISr319OxO7XL8/CJ/SQdu7f6hwqg9vJX07ETh14D
GMlP07GtnJeU/Cisgz9Nx6bHo4V2iPBq/8N0bLdFztSa9b0T/q+nY+vaNOzScbr+/aRjlyHZd1n1
N07HnpLuUJNrtvrfSceOCve7nLL/Wjo2dQySQ2f89F3vkBj9N1zNT8GtZppnP51u6i7dobm9ywW3
SvUQWdgCc6O7TvrwbHeYwofugL1yabECt4zyXm+N+/BYCZWEWN/30jwzo1w6Yn6vvfYRG2ehhz6s
VlSVlUGKEUZK3x0T1cEeuT/WA/KmVWgQrY2cw7WJS+ljlq+hE734frkTr0Ws9CYadIhRFucfCuJw
QJltXyM/e68zKL1tdE9M4FkPxTkKX7VUeyyIDF+QvUbj1n8TunyK5whLasEwzGcGn1jvsKLJvBTb
Ue+HTT0hcvFqhGiGNjHtnqiFsvq1Ef43K9J3QRff+jmKKqdvODm9+R74N5n1NVeXU6VfCl0yVeNx
1kly7+OH0tFfQlvuk7g6iZH8I4rERRkwkIyfCB7ahahXhP0ZdO0945GXbLLTFW3QhlLqQyZ0PV39
2FTV0XbtkwUSpw7d97JhI5f52gPxaGuvfrKCDEemRBQxXwqrPRhT/zG70TfH6C7GZC+inmJMNvsB
jWKmvz92OGGn2N2GBQO3gARpo20osNAF/lBdTasu8VmpzehAWgAsU4vGoEUYpKyq+E0JI2PNsB5E
/+5FSlxKJHve2ESj1Sj/mJTSRU3WIRp9ZOJiK/QWar3fKaC1RCrXzqd+INfQTm4zMPZC5GukKNFm
dOvDUPUh8xi8HYZZMHaakFT11vRpN/OLSf1B7Bhi1CIgFr7wrLe0Dus7O9Efc90baCaZvvezpiBO
M1dX/Cg727z1NCIYAxS0x9U/Grtfauz+anzTJS2yovvZXp4P/b2xc37zhEfQvedKF0mYTvv2e2Mn
f3ME3RscDZUWhffpT40d3ZsFE8Pz1AbeM/9VY2d5vxmSRtAj1cnVAWaLX2nsEAJgyfpz45Np8XWk
gULAVAatvzA+lfpcBlVQgS4ig8SYvbcpkZehMQ7oJlGjtndUkTmRfGSiJat25F04DavCs5daYx7L
PDmZbXBb1+LRZkuaaUiXQVJtdZ/wRwZ1fmy9kxq6novuHNT6S20SEI3w4NjWew2HxiLnD1ZeFiK+
KeftOHQ2oj6EThfD2CCTJaGUABFDM5KHOrHEtp1R7nvd7O4Z1dTLkfkHOaGcCv4joYePBoFnF1/z
5bZKRkGbRlyEZUawoigs56ABH+UdQq3mG9TMYttkZneNMzRAnRTADOzwPqWru5AgfogyBwOAOols
v0frNIzhcioM68YXpX0zI8GdZs5OgQZ9IUvt+gOT4EbDyxjh/CiH8gXQPhav1pZbj1CVfS67l3os
YG5E04Hot9dWeqt+IkkX4HqyEDEU9docyZ0xnAfSFlxA/swAuybaGbq+S8Zq2pcWToy29ImS8NNl
X5BNyYrABCiWp5tJkoqR1OaVxF1WVH6o7ZD+umZULq0MDD3ROTnRfecwsF+pbNJVbKG4qEtU3Vou
DrmKoR9g1a/M+TYv02LTuY6zcNsKckm6FlW16Txi/Ix4P+vOfqJYLirnMDF99qvhS5mYCMGw1sLW
H0wNE12UsugBsNQEG68QK5lO28ZEkmYCOWviZJ2WCa0vk/lwnrG1BK8IV+MNURVv6EMH+9y6RYmE
sDhXjrdrm/qJ1AAdAVezS1zIajPZ6d2BfIDNIIB49NqUEItnHDKnfNKHugb5ZQKsMKrrJNZNqs7c
KZBraPXI5FjGiwj5a09V3JhMLVhyWoSi+KcO9lPDfxUsqBAmFLnBy4AMn8q8GwA7ZNWXDj/KH5ax
wklFlg+PbjrNbUSueHSXwp1yAr9a9JCoCF7ZDJCp9DTajqmKVkiuUalfPEPL1xPPjR2bT2qC4gvQ
St3a7/FWKfRVBgPLVDAsSUJJ/5KN2X6YandRVvHLHNLVZN5jLqYziLtDo+BatCgkIlwmBd3KFH5r
wFJCxCXXorMpprsKSpcBrWtQ2K5GAbwkJC853AVew3jUJ3SwuheKTSZq0F8J8i+IVDxXCgtmwQfr
EmcZwQtzmUgm8MP6RQVLzIApJmGL2TDGdOvB4z43Cf1oIJDxe70ZYYYwIa7UamAdwSqzFLRshF6W
QDFzFM7MKhny95nC4BcX6HdXvTJJR2kfNUhoFu9sARnNgZCGXDVapJjVLFWB/PhWQ8VT85986Go+
lDUL2lqosGulMvSk84NhDuw/AbjFo370aGYXKIgIB4XZ5lvObalwbj5cNw1boA7ATSrgG2cnZhwF
gUugwfkKCweLYtUqUByxI8xvRoEs8UJUSgSegw2B1pDmmRraQ2wCnGMDfTIg0KGY3tsKSUeOqOLT
SUWqi5EsWwbsukxR7HrTuzjhKe7D17av/IXLb7Fx/WLZAsCrFAkPE8UxAY2ngcibQOVZipln9WR4
Tv5Hq2h6IVi9Drye2RIfP0T4USvQe0y5MRgJtQ827UuUmif4Q0sBrm/GbheB7yMsY9eC80vB+jmK
76fb5wrcX6i4f5UiADqKBZgDBcwUHbDNkqfA6+6EYX1otXfBJLNkW05ILFFAii9oARoELGKSgr21
ABCagAgHZSZLFZvQaIANTYpXmAAudAJv2keevKtAGnqgDd15OGsAU9Lu3Uh6ay1drMsZzBCQiwvN
dD50XtGydJ78nO1WytwvERpPFedjVN0VHDhZbnPWDhAXDcVeDL1vo0n2u3AHxFfQGU2FaVS8RrBO
uISL2xqQowHQ0ZTEE5kd0CbyPyNfGKvBXc4d+mRcmPNG1xr8q99S1gmhokVKrD0j+MhccSQ7gJKp
Ikv6GHSapHvWZtwJY673izFvVlMQvnIp5iu/npeTIlXi5FXcSo3J/6xIlrliWtaeu+7wm6wSrjWC
7wkkUQTMDKsjZTdUTDmVj3V4lOROb3ydXYKV0WAwmNwVGrwkZPiYerL2JhGI2PokJ77E7YHUTPJ5
GiknbVkQGgKos1PEzkDC7iwkcnNgnvyVXMhWXhubEGqiYhbcEFudQdWqUCzQHONa2I5vetPk73X1
YJrQdKKBsS5f2I9sliyt/9U4fN8i29iKOJqy6+RaXRPX6lEBAJDaYx0F96a9BQBLNaf6KJOGw1hg
4Evbb+6YntV+JuyzaJm22cgIhAx4D15e3OAFmzEsZj7Vf2KSbNYrbmoLQDVSJNVCMVWtoMDwJqqO
1bVjH2WdLiUIVhMUqwmS1cvDb2mfb0VIwkjd9KsOKXiYhksWmvdjIt9rvRMkeRXzQvDYm3r3DVUu
3sf02OfBhxkxMc6j8CZKfVBaUcaZ+GXotrkJbJ1p4+Ahx22gk5RufZRR9iS7jNQQZzo2SXAdXH5b
Od5Fh3SNlQUYZQG2CAdVJfptOYfrOojs9Y9/YTRFvIwDWj+nr1Yp/1JTdQkXNm+pgKs3wfSFjh2g
iMEx5YMw6zqybIaoBY+FM0Yawamai4mbubnOzdw9puyqNknBfjzrSsT/+C7Rd5NyzoK6qYZDX3TH
yKtNpMMFP5dPLstkuBfZxvWytoJXEp1Zj9dP0Igw7Rnnhu627N+S1EPbQb7XIjURdHj5Wc950RvZ
j+s87zBy2IKEnwSnuPWKmjxZD3l8dq2WJ8RnMTAX9nulGe/+7LnL1BlWDX+yTMW3pnpNqmLfB5iu
6gaml+f6mGmDcZWnNqa8jAO5m5yzPWbbHNaXQ+r40ZbVQ5A60U5WwW1rxdqCdjvjp2TUGg+bPq2b
TYfDYO36jLDlopXqKMMhRF8dXQsBFckNw/EmtOZ4UVsUYW0UrOXcR9vJLfhVVmjC+PN12UyYLAN/
J8UZtC0et8jEeeVF5kazYt5q/SqJ7eDEZuHWhjt5HCApbsYcayN+9K8x0o6TFgy44cZNVmAN8BBm
6A0bdM3nVK7mgZcmJdOF5+J2ZOY+e+gZjD7ziRor72VH+gsLgnBf4RToZ/17UjHuLqsp3PjqIfWp
dpiwhitLdiSlTVT0Lc4lo3HBBFdUxGmZHRq04mYQrPH2KLIdNse6AXqbsjEHm9UuW5sU5Intej1H
45aSudoFVnXoXfB2c1alq5Gl+Ro3Z99Y0y3BymxH9acoceWNZ3Mktm51mUy89FHuZKgfcnPtB9V+
qPNhG7GyWJa+BZ3ui2cwObiZV9O+2ivLocwyNkMnnJUd2tp6HL0bq/Y2uQm/mIlvsZIYZcyiB1Zq
lBe7RSk/NSAC4pUbe1/+AP6rnMyr22NDjXCsIdrRlxQvV+y2E44tgKMAAseFFhP407tyXMYhA/A4
24l8yNfWhIC+akEYd5iPElncKnV+13nn2S/f4hFyVpZ/g3LFetVvQixP1qqUvbG0a39+LhN9j6qf
77D3o0Myxi+FjdQ2quI7U2sBPseYJbOUjT4BamurxRJnprm+ytsKjX8dPDIxGvCaIzoj5XGZxggn
5rpA0t+5d5k+FkvNmh68VL+HF4rhc8BRag+9PCAYWwfGNWPhvJnUmyjUWcVFdc9MpCk3WgwkGGVB
ykAJfh19QYOjv0cOFMyUTMEq7ecbDaYiI2lU/9jfv5UTfYUDNgLkMsPfwtwHXBO4+54wzKKL4+Ae
uvkpLudlquFi4I4cFsyC9nOfXkfZ4tbOvWpjd8nGJnFK5GfkPy8eWIWlSbJ9a5GPF2f1Vox3cWKI
tZjI4YbCu7M6a520PFhhBjivt++6AM5rYwfTwsjrN8H+hLIXN50mNzp+3GoyD2F7xdC9tINPEbNy
q6MrKeEvfu1c7RggYv2qWc15NJhNl7J8iqyUJXlRconk6VPUP4wZw3jD9T5FU0YrfXI2CeZIptXz
vC97e2PZ002mewvZRW9Oj30nP3kcBiLNyBiSbBxLGkXtFM0XHCgFUgcq2MHEbbPTbZ93YI1z1452
IvEe0SGVWEdecJ29z42YtvAJzIhpmVchEMja8jR0+caZbYh89vQ+By51k7sWsX5MO2MbaRU3MzwX
PXqFRZYvwfDly+9tk/DW6/jpxmWZzAcUYl+xDWjA6A56zl9YpXvNBvczaMxlO7x1VXiJ4+xmmDyX
mM4xXvavDk/iyhnpEX09VTGVeE69o+mE36oofK5lfg68MDoFePSd+XF25zeyHqCEFAhbGq4+XG4w
cg30WNNWlPnOrGPeamX85ZAUlTrF11CwTbRG+o8iWMcuwF5b67iwZXCCsMxSh5nobAnQ1mLftWjy
y75+7MrP0Q8uLJs+2wFhDXMHCu0o/D7U5dPsV08d55FvRyyr5i2vyO0k423b528g+cisHMgrbBDz
ojCFifmUpwUZDIaxj6L22U7q9YDti27QwQ7UZOMiJk6WHC2BwwplS0CUJ7nnXswUhBshH56cMnyf
ufKPXSr4EXR3a4zlA9UWO07BG2d083Rljqmzd0hwQrRowSEIaTXimMGkP6IgY/Nl4p9EcMm6q096
8L7yqai8T2lAOq8livyxquDgotmYQ3H0gK/v7J5DAsT5bdWW2/SzHdu3wNWecpe5iZ2Gl5CN/SKa
eFeUxWMVm9faHwfUetW+yi3UOp6zM0bzq4WHB1PvOVbzw7B9F0m0MTPQwXEWr+bau8LkYQgcFLea
MG+Dzn7X5vxzwMmm3QQ9TXtdgDDNt2nCJCgxUppK++jQyRTdt9FwjrCpD3rd3aVuejON0z70glOe
N+sa8COy971su1OGWTgZDFZ/SKm88iMR4fPY6au2n94bKZDV2sZeuPmtFhknyWPuQoBsueuMYJfW
xdlr5ns9UDcdd1sqEMX+Y9b5S7NOBB0/F7HcvtUf3Xv0s2EnH/uHCYl9MCNN3Xa8H7zfP4adNilK
uu4x6cKb5LmK3vsnExJWMiBOv89H1Rz0dxMSw05bSul5HqNTVCf2r2Uv/YA4/RnkieQnodu2pRs2
//OXkKcg9Fpao6xHgsiWh7bYJVFypRqrlTTNbxT3gb215Q+mvLYoKsYWulOc66I/z2ZzFf5nWEwT
TNcJXzwoipsiCLe+DC3CFpxP8ALBZi5HmuIKz36KvnNbBt1yaNII9Dm6PnTfR5uaa1YEmGQcrWUq
Axicxjmv7eYQm36H74ejomLR3eAt3FUD4Bw+5bAdkEKCj21PvsG4LI61Cjham2z7sF0IfQTqE1M/
oHq9aTBF3mQjta5WawrGvfQEjZkxia2L/FKvSDjNHDIPncG583z3E1iDOqJt7IDcxAZXcqLuZmO8
Q2NSb8Ow31pc3mQImktHXedc6wgGJJe8a8X1hhqe6MIxv+aJu+ecHRahUAZfDNEjxYIRDkylMvu9
N/WnkHKiUmWF5MzJDXmfMl4iiGL+NqkaJPCpRjLKkszQcMaPa13VK7NdbwA7Ikca6emn59kB05IX
G6wzVDqq5pFVS9YyP/iGmm+mLJKqPgpc1DmVqpnC2rh3NP2BPVaxDHr3Tlf1VaYqLU/VXHhlb3RV
hY1z9Di3XbAE5qtDaaJW0yjaclW99aqOs1RFV1XpXVFG4yLx0xc9yONDZhRg0ikEpaoI0x7bdT/Y
K+a4PCGqbpQUkDktnjk0b1mlnRMKTENVml2+qhyFINEJ+zBUNWq2O64P1jyqTg0SKlapatdGVbEU
4dNyTKxrAieB/FlqXYeiF7a9SR3YnDxVDlMWp6o85kmnI6kuSYa9Ge5TX1c4SFMHIALKfUTAN1JV
20PgMJ1pTfxsC59y3FN1ObV4At2fxxgXgawYmo6qiIefsGcUZa5lq2XLSsDZDu2GmJ0ENAef+gZ3
DiGxeB/GeL7ldwfi2V/jfk0ZrHBph3QTiWorhFszVUO/W2rpcyfCXRpbu1i3ypUxPpsun9cJBp2R
mRmvPKs4tgnL2ioYt5Jdyia1ZYt/mpCEPr4t4PFqM02L5dEjmXWbbhwtXlldO930tvusNrLgnIZ5
mwQUsJ3k3ZBpyI1Q3tSKCiMtAqyTOjvlRoF2CbeyU+c3RDckR1tr77IyQfs956+ws8IbGBxPQ99+
xklJzazN1xpT3oA5z8WkF2HWQ+1F1Cn2PYmNT8PO12Prs7D3Vdj8EuX3q1PGzP5Tgg0wRI3SYQsc
sAem2ARz7IIZtsGu5o0wl6CnphobdW3fVFFwZr1PjknH6MQeDQbfOBr6Ure3YYX6KXwcSv1g1hjp
LeuayXrtOUCeEPBkfojVuiaWolf7DEyPXVxVWAgMHNBhudZSpv6o3G9Za5xSP3ioHcYOrVIQR3yh
Bd3w9xyDpYXRsleOyzjxT0Y8XCIue4TbgxYqZ2azTpVXM/Ovmu99JE1/g7bpGEfOnhgOkCWYPG1z
4BjE9Zlj/ySdGqaWPLloUkclTmU68BGM3VeFapUXYOMoGauLnjVB11om3hYDyFKU0QZ+165HA2tQ
hjZpdxgEh85ckfGMUlaimPWZU7M0Xf0/9s4rSXLmytJbmQUMaIDDoV4DCB2RWlW+wFIVtNZYQW9h
Zjtjva/5vIwtOGNsa77zhWbkz/orMwTc7z3nfCcSgMUYEfDVVp3zEWL6yzT912Th1h9YGSaFfHBb
852hjCkIj64wLOJOyra7AR6YHRq8vGDNvmR/i9gENE+ZfXN7vBq4fwdlA0Y0qP0GZ7CrLMKjMgsL
ZRtO8A/b2k+Im3hStuJG+YvxGefKcDziPJbKgjwrM3IxtPiSYxzKUq3CajzLnTIvp8rGbKHbYVvH
2pwrk7Ot7M4Vvud4+KmUDZqqCiP+nPFGwzX6rJVZOlX+s8bObk181OUMus++dNA+tLg7J8punSX2
jVXIz0gZsVt+gqrBmp0rkzabkXM2woNgzZpHb2Uk+RLSrp5WRcg6Kp+pir9OQrsW+L8LgRF8RjXh
ECStlaS33R+vuH3Qhl0D826mV2tp0beHXasM5q2wL2b2uuI7n/Gf9/jQV/zoGa/NnDg3XTYfjDh+
GqzlbiD3Xkvc502y6wr93IfTXa8XeKad+7pcjvMqoSh+1rjh1/wrT+w30RXPq2Wc+pGPUqPDrwev
wSfVaPCljbXDQcnh4aResdFjKrlbVIsc+AUw/Dn27pAiRoPbZ0UfSWU/DPj3B2XkX3H0azj7K2Xx
95TZP8X138i71LbI0bbbqp/3M9kApLSbgaxArzIDyBVChQhq0gQLqYKi39dDdKra8qbX5oeG7EFM
BsEhi6CTSWAYLFjJ/qKt/Q2R81qB/XP5Id2uCyL7wyLZMMp7Nqh+xkA4aigrYI1Ki0DVUN3W5CIy
8hHsFV/MNb4WZQRHJ3rtBwDygxAf68CNxKQrXqisxb4ndxHm0TWP+l8TCTBH+osUbxUpDap43ic3
pBMpOXEm+EkUH6KF56JR1j+6hXGk5yCZbBOKRwYczHmqSYRYJEN0EiIUVH30JEagehMd8VyuEn/K
TrJengcnejQtl7/cojqm3Gt4K09oB2wmV7m3tQLMGxRjTsOsC7AGp/tmSMWukUPqu0L/zcWSnQx8
o+QRnPoGVaze5ZE5HOE5AEZPcGp2UYJIDQLNj0uWuX/gNYjH3bEbTCuoWsATTvNhidb1iyRMgyTB
AWPzG5TimobDNXET7V5Ah+weCug/Yhp+otL4oEsFqh+H7ugs9xihCROZuJYnCCAbuz26s4natsDM
EDkawVrhu1k1lx3lr8ptPMQoEe50tNqBDr8dm/bkuF6FKJ+YtWgraAZuAprmz1wGWSrSwqJoTq3i
OpUAngpFekoU8wmgfXYYxSOWrJ49CW/opJPiwkukeFGjIkcxvPuzYknFiirVgJeqFWZK8aa0Yj7N
kqOPJ0QAcsO39e5UdA69RMUl0qo7u10OAoQVu5CLzC92juUEwFVz2wO7yrC+jMCvyljs6tG9GE3C
aVqQmXM4mikZwxaUI+8Q5BqT1K8YiAFrLQ+Nomzph0EhtzBFT5F5MBWLq7HPS9H/EtwwN6SAiLhl
SutJ3EMByIs1wW0N2ItU5lkC+ioUlBXw1+8aBlgMC2yFCdb/gYOlKD4jRJvyElnrRV+rK2UJ+zar
3lzYYpi+YYxlD2EUP+VudgQvkCzcWCGSjZDJmtq4ljZdAXlDWpp9ljTxrMMyg68yQDajSsjnpQ8E
30RRsiNBK9dxGUUQ0SJTfjRcIDmPPXaUgk3ZWw1BrVYotRCmWucszy6MNVo0T1oDdC0hJKUgbMaY
PehyecXXC+/JO4/Q2uBYfo45LQmhe+fN4mMqaIHn1M6XXVa+WYr4BvnNKOz9CjA1o9OsmF6NLOKm
gzEhcTGOx8WXA0EugiQnFVIOtM45W5uLDmsOsxlebuhzuL/AEE5IIp1vKzzdrEB1sJdS3gbgdfq4
K8WP0Cl5sFL9WZvUizmDLdEN7Ty286EUXnVI5gg6ApujKEzTI/cEP3LFylpkxUJghelWhxPFKnDq
A36ZZEN650xDx7zX1XUrh8Y3AyojlNZcWjh9kQL2EXq5CxXCD1ljUU+mwu9EB6wB0h8egg+4Pt2B
Yvn7QsEA5ZxwUwEPWMyAAh1negiVXIQLH9lP4QRNBRZsFGJQK32dLSfP+O5rVBBCpCH2jCX+EVJn
aGGgCsOb5ndG+CGAsqRNzqs2tedyAW5oKszhrICHi0If6jAQRwVDDKEipvEyvY7ey9Lzav9zH/EP
7SMIoPwX+4h8/fnXf/l7hUX80b+uI8y/uKZgcSBcSzCY8g/+ar0Sf5EkZ/AMmvQ6s5fAFPUf2wg2
BFSpGYYUzNoGoJJ/20bAnMZyYLjCZLEmbfcfYk67nkKe/O02woKgZpomTzBX2bz+NlOzDu6sr6Qi
kN9QPQlgdL5Dtd5mIOLht0t2dBv3EW5bd8jNx9lL9uXC8z5KjSnIIvA+ZWnPJCnRuV3uBTsIoc9F
Y6+3NtPXVBs5DySZbzOaD0qPmq0M7/up5wI92Nq+1kNScoiSzNMYPiBTJBgGjnKxW06yTLseK9et
4cmlDfcHXIqJKLZS6uVe9mG0B3jL4tjEFulBgYR8qrUsUF29cDbGtA48t+PjYMXsUGCgYqsEwWWW
07htw0nfgjoNgM6YvjdAd6UNUr/NLSYohiYCmKKbbzULDNWUjzDP0kPmFDSLjYsROIo8Fsftkz13
yvMy7RJLf5uaJjslZcbLYJK5rgbrbpoBwmShd6BlhC2Afpqm5kJ9ROaDIp93Udk/RKYwzk7LgNSz
niCWwGSj5/1DaFoDp8RXqaEIdZ5hk95Y6dVkrXFO5MLPu/j5IKtdnYb3ibYu/A/otIa2/oI9t7Ao
T/dJa9pwucF+F+26sTN7QEo2Li06Z2DEMK+hIr4Mkufu0iwAaivvpnlxXNHctR3pndQ2JBuGeQns
lX//CPUbOTVlq2K66cZOMgymhnHV1zI69F5pguxGhCnL1N1263IysvxbIqEHnhfhR8HCNTBoHJZR
vsqwIMgCVIygxWFh6NiPBpOWuva3Vj/vyhXm1wQZazd5WXTQEXT2peBNHYqp8tPJXvxGb4hqd3qy
WT2J2pPTwWSXqbdxtd5SzLUzHtfuqV15OwtrMs+JeGr6IT67C1N76V3yvqYVNGHZPxjuofPmW1cL
V8JG2X1X1jSj5hRk8kkLAU5GCfNU6UD/JIQFyjgdZ6q4bC/ZGnpKRDzBL5za1Y6IvMIe4mMSFlFR
S6xnrTK1o+uWhykFfeMsZRMswzoHuiM1okCRvikjOz7NVvdY8L6AWY1lkC3Up87gpinueDA1L/Nj
fnPghQZp2VTbu6v3k04Dc4kdcnEMH2rsURoKN4F5+zlrK4jm/N2V+Za4+S5u/CnLv3ghLXYFG6Pv
HvMW1Rzmeh2Y+66C0ZZDHFl17dKGRIHDldbJbiJ1NHvrVkzrTdHmSdBb+gej6V3UtFhjeg07jREX
e6cxIe2lJIAHM9nryzCexnI9R32THlIi8htzfTDNZsDNAuKgBEtsOCk/Rgce2RhYUYxjKgM5gpfG
MqPk3dY8VxlGi9p8UgPbkn7qeh/C/KTvxqsAW8fm+BGRE9+PGXEY6i0pG8obaAZhNO0mKyai1As1
osaQfFNJmgXnQmquxikCsV31BpOeyZGd6v0VZfd5hhG+n3Dy7bpl/YEIMQSaJkaf37oJPJZbp6zL
f+XRmGGVAYy2VNxiFvgOGBn3jUcsMKn+YHxbOxgQlOo+jY4DKNnKpQIKMbvfhXlxMGlRYsA7mHr8
XnrVVUELlkUigqzbFdt+qGqYXN9SpUy0LV0w59Vg64Yl28OTJkuONYkLAPVo5yXqDs78HtOORvna
izDW26l1L+RwMb2MD1p5nke8NzijdlI1RrXrFlPQpwxyo/6VisILVAWVTgWbTIcgke3nzE4x1veC
NirVmLY41klVUDWqrYorPk1LgOh8V2p0mbF6ptuKtc1wWMBw10V9bVq6KOPwa+itXy6tWKGqx+ro
yUqXLwyqH9FgHqA8vml/2rR8m24tq+qvem8eMq7NNG81aqpSVVySr8GkyrkmWrpwTt0Ip7xbVH1X
b1v3nir0slS1V0zHl0fXFz6Qj8qyWDyP5KVTNF2aqb08aJr2eaSk1VEeoYF0e8qzQOuaR6v5wAOG
p8HIP6vcl9W8G4T7wMozoLB3CIeLQf3BREOZmsGtJtnGduhPEXTI4j0safEjfDfTb5bH69VMrHMh
X2BiX60W3CSPqsmiSVab7lvb+cVe+spT8GwUGoZXTha8AzmtaibtaqDq+81XpzrXpuXOdcR9n1JM
OUb6d22TkWMXI1VbW0ltmzdiMisocrOaH8eOjg2wi80U549MZW9VkT55hbFn3/lQ1cM17MqXKBSf
NmwEj8K4nuI4sNwL3MBS9cllo8Mrx3lM0VxoGC9SFc+pBjoWp1eHSrqZfUeyhvxM+a7A+5+Zv5Om
OqVR72+d7EfHRkC/3R/vC313Kb13Gv136hlc0ofH8H1YQ2/rqYph7Q0nFz7crY3WyRMY1iqOKrr1
DN6Whq69wvU2BYmXeOofQBxuNdM+6Ev126Gjr6KrT6ezT6O7T1cdfnwyvRRFjujlMNknJzL2dnKe
oL+mNAByyG/6qjiaS7WHo0i94G7UZaDsIYstDvNoY9PIT+mU3Eb4uqth3Bf0Ddaw9gXeEFxFvR1E
GJHwPh3qPgzqvuC3SLYt3YUjqAyQlIPp+vid/bF/EM6nQ4RE8srMa3FZspj2d1WI2Hrnkn7Eip5E
SV8inJsLvt9t2BeHhT7FVvUqxuRq6Vks6FuMZf2k07/Y5dUbx3IAy5FixiZ7bsvwwhPuhDMYzWbP
+x7QTva00uuIrzcAX7yxJMvsrBQfRu2vTCgVfZAJvZC6a0K0NZnWKIwUqjrSViWSi6qTzOtHHjtA
DhYYlpNnvod9vGtpoHQqbn4RZkH7Wap+ytCjGIGFOg/1QMvmy1wiy7ARZ6p6aOi3Gem5kY31XqCm
5lgOwWDyglOIY+Cr9gWLs57dCN13D9A4HxY6dHDVBG20JFz3yo1b4aKMAdMp73xGCXMg48nlEV9M
m7xMta1jay4lIjbvMY8JJxc7TLOt0n07bgHribfL4XNU71J2h/BP8DhKUrOCNOZFX/LtbD5NHB1b
rVyY4jz2fmFNvNk2wXoUzjIAqRyokbOU3jMBIrGma9MAKalb2iRm5DgaFBdDJZj5gHcYsAdG/MSt
P1vHPdpexfOCPUfW1AI7o9H5GBexQGoVzZBDtZ81IM3je2Q1F8egpSXE2jjVjb3pivxXVTbYsOKX
XNaUSWa89oCeYeaC4uyvrem84IYOFnLhuqAqDz2unYf33IGxHoa4jzPHy2HdYhpLbO+Z4+Z+LLkU
Fh1eriG3gbsIENhmvKeg/H2udNsnH/mtGL4ZWXZ+wbQ5tQhLg9QesiTdrX1/kRnMG1ZW2IS5XhZF
ti8AFNd4pM+pduyVv7ucZ8zY2hof2q4MvBRHdqpRSZykltiUa/VZIKIRXA6cRrpPjhU9rDKhHJNE
bGDVzdusOfGl4Ypujml/bDOTO9Ak453TNvQpffeTtmzDOjWDOJv0faxBl274tehBMHYm1vg66e7E
IDCRzQZXzVGDbSgE4kz3JYbpaheTdyxkT1+AcGhF4fLQQaNktUWtTSTLwDTq2o9yqm9INnEMW9vW
BXbdTNGrxl7MTDHATbH8NXexs9UcwvWRbdPA2M6nfq1+hyij1Mxj10lrzdyuTdH6JuUH59RauLvz
Lan76hhVNn0n1XhC3b1H26w2GAVZguFRjGuNi75rgV1ByKxCAaBfmtY+RLJstkq8dWXIq+fapLU7
/qOZufPYbfyqHuFmqN8OYGa4N/Y/Mk/eiZo4u3akFVSMxwi1G82Bp2k7bsWIQzN2ZHfyjlORcB3j
VhSY48HUxruKUAfPjLAGQ4TDh1RsBgh4WjEkkRQxiBdz9xcTBKvxPmq4Ms5pQbvDkLig//EmWqs/
1vjabPRDbgHMZ0YI6CgsqZupaejJ+bbvTNnGey+b49d8YesnufLVHZG22cGgZiXNyJ5RZgfNcB6d
rDL4eZKHhWnY57vKS6M8FpJNl2aeEuJ7Rj3TASLRpCEs03C0XWYDpVI+kMc4srcCum7a2qaHK78N
taI58N16T0E/Ez644EcCcUZvtZEaFnDj+d0Mw+hojQwTLPvi8TqjikVJ8qDlnX4sVpyFOR+Uf65S
/lurFE8yJrkYLf7+IuWx/9f/9fNNf9fP/7tM+fc//NdVivUXVhWO59HGZQo4Jf++SjFZpegGDg1P
NxSFhH/yH6sUW0XfPEd6jkWAk3/0b6sUjB264A9h69EtnTXLP5Ri073/L8UGlQS6rMR2AqDE8UjZ
/Wc+iaAIEBBfUfvzV7TUD7FtFZukmgB4QxHyRmbpOkX7rl0ccixQgFw/K3vSH7SIZrQ3BQL3fsTU
0IKa3yQzbgIt4/KB/+EQdxgTWOD+buqs3SeZsS2WCg0SvghlyoxjPF1ankCAzMqyedAVJzw2Sg1H
p5EF0WgaW73IANvbxCHSLnyWdZpvOs3KGb+dz3lKTrFZp9RrGFTDy9kf1srcFVEZn6zQOY6evMS2
/Fk77ZdXapBMsuGzHux547bR++RBSAFGsQTU1ONANx16JjiIWVL43LWnXTbYph9ZvQ8jbdnFPTle
IyeVay+6TnOATfLBkTa1DemhyFKmOJx6Rs2fX116WfCX4ojuaMBoksbGSKv/DkMu641Mpm20tszM
Ff6zBR/NzmQLEWrxHSouZNpBnlMaF4BohfdOgx9yjKCQtRrVIXrGwW97H82iSZaoOidzzeQfhUx+
9Yo9hsXBU9NfjFGfaWfK2exw09o6DfqabaXIvV540zl5DRgQN01DFFkK7WUuHBcC95wFjcTbYTPI
5D8hYLaTx937zyOReCRgCLUmCnPrp9WKu9XOGyZe0DDOHCSNkGfuudl1ML1vnVH/ZNeklRL9EsYF
GzdjFTSahO9Y6Vhq2znjY8bE57VBXHgPzmwQG+ZPVjeLljbUinTdts5tFRlJP2JHUCFReoeCZcqt
Y1enrprcozskg88G59QJKkjqNi92hQV5JJxm9E1qDiGZ96/sor9tbBkBnkD8ML04O5zCPjedbNeY
6W3SoNauzrA1otkgQFXey7oBNmnw4I7w+8SsdLTylxDQS9m4UeSgKh0aJxy2tqp5aPi/nzSb6odZ
lUC0tEHAaXH8gn6IJgd705n9V5gb2Zn/9ubNofGYuJ0vbVh4Kz0TI30TXeeexNipuzFVFAWiWFAn
BAFrTVrbZpCvY8KHD09CYP4ps5iNi6Z550HVXHTuE5eJb311nqZJ+FwXsb8sxNUrVZGxuC1qqqrN
YAdClzd0TIL3SR1nAE6wI1h0baR0bqDpZfuEfMrgjNc1cd8iurl2xYKLQnf6L9P6nrgaavR4dPR5
TBFND+bwZtSnTtV9cI3QVf0HaaQX0dNEYWGk92UnbgAc+Z0qDSGTy6GrikQsGkWoXcWdHh7zmUa8
yB3fppS1lTYQdy3bgcUg5rJOVZTkYN2pok6Dkct6X590VWaS1B5eBRr90M26/TKk3yJiLIARwIEb
0oUGU/oEaR5YIE0pyh21t3uX8pT+4kju1tnSnoTAn5SpopUMDNCOpP7OUSUsJrejY2Qxq5R81Rdb
69HwWRl3a7Ru3Fo0NIqpSheMuEB31ptQ1b2olehGqgqYgS6YydU7P6vvQkPH3pDo7OrojRGqQCad
31gRUChjFos/0DGT0DXj0nhGvCkKss5QYHsyTqHLfHW1ld5Jr1OCM5oHR+KFu4jetG2bvps1rT9K
LTWVbgppo/LhkXOt1Y/SIPxAOhTtRumtLVnFHmtXq5TYGEl2kO3PkFYnmwiXu0uVbpsh4DZKyZ2Q
dBlJiiTNAltpvSaib43463ozvW7W0B3/fPITpREPSi3uIiItGLKRU5WWXChVuVT6sjLypY+ipILE
5YRwlAztLKnfFI3YeUqjbpVanVkppNeJ1rhJadkdonbEgXkSyNwDcrdE9obE+tj0PGCyKMbMFXOW
cLDCErB4lCxaEsAGwEsMitExYTKais64/uE0KmLjBLoxVQzHWtEcK9BJLMCyh0qRHjN2KnZJ8lRN
H0HrVlhsC+vGaGvaGxQrUpeQXJp6uuotH/kuhChZ5GRpKVd4kPdJHCWq8208CCCUHTBK/PD2dVR8
ylW+j4pXOQKudFUhjxgFuZ+O5nAzgzRSNtPR4kPFfg32JTU7mp+Cw8zzIAaOqdthyDtKBc2gyJn9
H4amO2DkXzG9C2M3o3LWnftmr2qSE+LJa5ebOYXI2So2p00SkR1Q97iC7axyHO24nugN9rYlYE8G
AGtXGrA+ozjj/Ynw3CgOaDQ0W1uRQQfFCCVWlfq1nt6sevrAEtm9i8PIZISNt5NOw8dCtuNTgh3F
OplfEIuWHT5kFTSYd2A35W5QvNIObuls3Ji6/cWlZggsRTa1FeN0ib4rxTztFPy0D/dWklgvqsfd
6t6ysiwpGQflNSVkbhtlWO86hfyA+KVD/poVAixWMDBHYcFi+GBIFqcKC9l5VugwoSBiJTAxBRWz
FV6MmrSbWAHHdNolOSq791DByEqFJXPwBcxZfL8UNh1yCl1WDdcakllvFw+RDtpMn4CchQp35inu
GY2EWsf2Ya55bM9zDVESxfwYFV517ITdEcFqn7Qosja8MOWRiB4Bbav5bRu4RtjpygurvUboL0jV
I6o9eLZKgdoahWyLTC5CFhS3ef41lU7ySKz5e+luMc95lxr/BN+fxG8j87qSUs0VGK4If0oFiosS
51GOZAWGVVJpV5K2kuUUXmYuUEVCLTBP5G32JzoNhY5U/bAfa7O74ZyDgxEqIoaj2BjRnD7PwDIc
nR+FrnIBbwySRu7Oz7VnNPdTIz5KRduQS4EDUxE44FC9TSA5sAlwSg7pRI8epBaMgzGBsPaUxbA8
IgS3jYl3a5Pk3a0g67TzeM+IUlKPFgrqBZqENhZt6F9rt+Np23eW30jWJxnElU3S6wBIKdlpcsx9
onfuptL9LuVYUq0IFySaXCqOwIehzVOWVVrXkkcT7U2tT+kIUnlpf+e6EZFps+7mLBq3ZuvdSb7b
oauCxaEojiz3MREa+CXd9rXLFvSUiL8sqkF7FWlV7obRSY814yLOEGiwJCgRIfP8hofARNWj3m7T
Dq9sSFjWWbUHkxAgLVj7NYrvYw0ynKexGGB4XZrhi5T3ckCq2aQUiTSNnC/EO/ep0RYHunxk0Ec1
W1TKciDb2f1lMix2mq44tbZh7y2TcHK71K9cQlLfqb3uZPVQTrx+dPZa8T1Sy4CRkA97zxjsuDxP
UzA4MdVG3B6xfSbUI50tPASbunVpq8lC7uXjfElBiz40kfUyl1lJf1EOc8KJTrK+7dPEerInDVFC
oVMRAASenw58gvEm0rA9syJOqJIVbsC+jSM6a4ptF5bhqYlq+K18/vxOo1PNkiF5k5HSCgvAXj7G
p9FbVuo8Xb6ftnNoOqq52sn0iQknu5hh+BBH3TExR5LKYWtehZHuxiJld9p9DEO+a8qOTFhDqeD0
KUYrfxxYvXa1t9x2LtHEtnKO+TBiJx4nTmO4dZsJ60nSudWBLx4ags5a0NW+ZhH+0KrsnfOuJ4ba
PMuY3t/c43HiduNEf25JpKgz4IHPzsnuYFFwRoNmREakbZWLeScB5jQ8FOj8Q5PBRjUELTLNqPQa
eNpy73TZMxRi1AQNyKFSdzSmDnMCWxsX8Q5DL4qB0oII4fNKY+LzVxq0djMeaJZ+qEcsdglzLxVY
cqQlV2lMLlZmEmXoTnP6KdkkZYnxJAdkBqVPjUqpkvioAO2gXulKx9KVoqUrbWtUKhcy31ko3Uus
D4nSwZAe0sOANLYqjaxXYlkfrsfRssdNKKqC5QqQXci1cjshs3XIbbnS3VCybwqlxEmlyXmIc41S
6RbkugzZztUZI9KjkdV1kCldT0fgk0rpS6PDZJVfhBSXqCTD+KYrVTBFHtRyjxoRdq5sz3B4ReAE
Q+4N7P1gLf6MSmPUKtQypToKpT+uCJGhMaFIwkAaBmStXKmVk5ItlX5ZKSVzddA0CYKxLO0RziZz
hGo3s91VGmil1FBMvj43YPTROPzdKMnUVOKpjoqapTLZjvAmyT/SHI3SOijJdVXiq8zGMJA5Wfus
ynnd7YQeUmsNumiC/967h4ioHOk1ulNQdj0U3lZJvbRBiankzeqBbkRu0lHBMp71sbICu9G4sMYG
AmjosO1sidAmSN27RInLvZKZCyU4Z93a7yNw2ftRydGFEqYbJVGPfzyqqNZLm7EpV0I23i8WS8WB
28xrr6RuobAlSvyOmGoDHT0cOfpEKbG7pTWQhHWBWQC8Q0RV13q1lKAeKWl9ViL7oOR2ZohlUysJ
3owXiW9WNpynPCq7npB0YjM2RRVmBGFCO2TzEZ7GaHqocCddXJMtJHBRIMXZs1MyPedaSAOvNwYr
4sSG1m33UEfZdBm8+f5/8mZ5pTFXrS8MMn3CLcx9g5PMbdlsFuMgfBym2NUTG8WmJ+bhLjx2mqLa
A5OugqohMYy2GUxzs9ez7sXtht9aZe/jurSwZNfmwROwUPIIsDkSzae90s3cCgmixki9y+jEkO69
D2TX7N1k5UtD6U1oaJBZBu4OHmtl3Y4Nf7Sdj4mW8mBcW5aD+n2cRek2Zf0cFKGtvJ/ULlag0TZ6
k7qH1SvdW+z7bzm30cNElVVo5QIpLzm0ResGcYRWrHcphdtLc5pT+Gu9m5JW23rsE31DxN3RJNaK
iTr81kbtnmYHxDq5uAcZdedBDvpFj3D12hPAIchBWBXzeEdtGYE4mRXcslBhrdFIzh4dDwHNa886
o8BmSSUHt0gFL/eS0ezaBfkwXx03e+QZo23y2rtaEQcB/s45QNsuAFKW3YGTiXBzOIQ7Qbi548tx
riUadVKZ7PJdyeLU+EhVjnukD7jz8jQYaGLf5LZhAdlvr7Flyh3b2Z6vVTSCLahnRq4uy8k5A3EN
7eK6onqTC2xpkx11Eipmb25nN/7NUu7FKvJ2O7cIfgCK/GhpnUsVZgZTJz/XQrU7Z4l95qh6iMMW
7yWHgm+Drd1Po+h4YJJtN6lf2vc14ccosBcjuiTugGNgenfArW9hm9C0vkov6ELOcL1uBSQ796dB
IwkqxGpfEhJGuh/Ycy+rvuewCbdDOz0ttVNsyteFvOXecOxrr5v1iZDYzjHX8Z9Isv/x39rlGnh+
PDyW/+U29//8767/u6hp/uRfV7nyLwwNgpWt4QjPMW18Z/9ui/PwozkseYVh8zz7T0QyUNOWC5AV
18Jfk3j/tstVTWEu85Tj8O8jYGbZ/8gu15VqVfu3tjhg1xCtXYcfUPJr/+0qN8QUlkdlVdMyUv5i
2IBMRVFDsNgore6KblDzvMD3U7obfCvUcKi7C3dR57QakJlXotK60KegUHcdVNZ6K7P+ueAaJNV9
aOFiNCzJN0Gz9yyq3V2DHefAy4KNlTFygSlwITMOtEhODrUEQLnU7avnGibmvHgs0vUzbJCIuaeN
XNha52Ot2+IYWtlOxMK8LqU++/3QA1pomkNuu/FOM4SfsD4JUJvdg8vlcFC3xFHdF9fJuhSad+wd
NjXdwFolVbfLxWQFTRF2eErgI23taKr2iceCc1Q3U0PdUVPjbVZ3VtiRsBPymjSLlnKEi8FCfr0l
pHBq06E99nVLiW7rvIzWyGrc4XbuckXGOYIbpV7ZD9VmfR4nTsZE3akhLT266patq/s2UxiirwMj
WXyzwnT2+cgsNeI7ONXqvq557WvOj0POjrt8om71oytPbAYv+Z8Lf6fu/ouaAhI1DwwetYphTDJr
oYmXnvqqrul2Ntov2CdYwZD+1HSBVHxPZRoRuezLZvzQeNTelQCm2ohgUxia02nVipu44CIdqvml
UpMMDojsWCxk6TW28P6qJp5WzT5LNbwWqzvvnZDncawVR09NStFCt3Kr3XkpjCOPYapQU1WtxqtM
Uj+QMXWw1d1gEbaufPhP9JYgZHoePORhClaC0n6khd9DT3xEzXJaqKa6Rtymas6r1cQ3/Jn91BQY
jTjiQbRQscyE6PyZFdXUOIiYrXhM9Y6aKNmJckQpbCQmJzu7mxRMEkD6eo3hS3YKNCl0kJM97MkU
BqW7yBPM54HRHY9+pUCVEzssmCAAOGBYMoVv7T9QS+iWQw/mclXAy1QlVFwFwQyFdoJfrnasbsX3
y4SWaSpsZgI/c+m9PafR9rPUP2ec7yucTWx4mwJwEAv/WzfNfpnL+F3LHuLCeruszqbCRkf1dQm9
UwjvqekInXWxS3MHeyrXooGVAUv0z4lX+46cvuPU2Yk1zDGjhW/Alx+twf0BWUrf30FPXyjkZSPZ
A77BGJCncEYr95jXmOyM/ElbiS6Gy7l0u02ZVb8Lgp9clLn8jIl4NJ2x547Pl6rq8rtoNA5djgfM
7N+djOmmTHJq8dx4o/Vskel8mXaru0/iGiadZRODT7D3QVKlsf4iIKs27fKrhrTK4hnaZ6E9p/G7
EYODgcga8q0xo/B3DKl1htiaEYlbIQF6enPDZo+P9dh0fv3lQXqNIL6uCXQBXSMWgKJBoERsR1a/
rND6bdOmdDQBjrV1vxaAZPmIwfOCBOM7zdHMp2etFp+VVOxZPs1a/9hkxtG48El4rCDTTmxiBXut
KJlO3pLulmh9LcTw0EyTxKb21Ep728viHhLHYXDXS7taN9FDFlYvXb78GkbtlOj6j+VqAImq8H6x
8ye95ZvSNbikEluy4JRRgDHY6X+VkoCLM+B1TLleFfH0aMI33GcxZgfHuQAW9IKlToji5l9s2XdG
3Hp7/NBAcAs6Re1I8T14EmgSzI8xvSwNj5q0lrd1jIYxDK/SBuDDxnraS7XJGzogDaz1/Vxq13Jw
jpJbm96n4YZA79FOHGg+IZ6WsMVDvVqPM94LrEVl0FYZ+C4jmY6iK17w8mHH8sRrlue/tdQ81+vw
khTV2zTEtP/mPIu6Zvm/7J3HciNHmsdfRaF79ZbJqqyaWOkASwAEQNvd6gsCTVLlva+32eMc5in0
YvMrGomkWr0rcWKnY2MPUoQEsEwizWf+ZlsaWPuCEOg7s500oGsQ9urtadffoq8xppqroK9vEhlC
0bw1W3S+LFPvJ0EidloeA9/I4EoM8U0mq1Oq4QBHOR0W6Bia06anL+g7AjhXWqbzGjk9hMPrFXTC
fWLb7z0wJmatfCyQZZlHxuibY+Q3pal8MEarLSagPAiS/gRAEaxjai5TNa5jgFYaPYaOBEv6e6lZ
pAdRsC50d5baaItlobLWyn5RZXE9d0aBxxYOo4MnD66X3uyQlsk0XtUq5bCuBCxAWdpTSB26tsBF
yQEsvPJMtBlG1ANZn/xZxqaHYiS4ciWOzjKEcdo4q8AByoAsFxNNd4ycgxklFhzOxCHluhDsPPtG
1hb4WwEb37G9eUhCNkejFBgbBdyN1jZTDiJ3ksasz95UNxLogIJVPfheeKlNiw88dKZJqYcYpFMF
spCIB4eNgYSEw6wNyNrDyvzYMXcWumCcBVCcqSEy3KjU4RhmNDoSj21ukIhGGaklIdTX+0ZHSa/u
7BxnM6ohNlyeEHQV0AooSshkZY4YTnTzJjNN1p+rh/M4kOHcAueyVOrwgylh8gZ2jB+6n0HubpBy
sQrY9ChyLUSCAiFUnxlqYhneRMyVLGqXRBjZtB1g2lLHYyP/XCiSNHVMcEwDNlVAQW8qzey93oUA
IutkKkSm8v7GMAut8DLpRkHMFh/51gFYGdaC8oF9+EmHmp/hbY2wp1M5wyjxBfis0k8717gYVE2d
IQPpTBIV9TlXFjV9YiREU4tudmBfhnkiZt2I4le0doHOfTACME3KtvuqhIkKK2aeZjETy4NKY4Vk
oUkX0pIbRiQaqoLT8bHUXtPgbFb2DOXKeuq4VJqFPFxaEN2zVGLQEDQfYoWij9ahU1ZctAIrq5BC
BCZUeHpk+T6hy0hehGXEAKAoKJC/62XgQtgHnU7vIe7sfhpr2Db4hbX2pLHTOkjokBtcPYbnrjQ3
VgQk0FHUiV6M4+bOiqY+0gNeQEroHGowgBgmtkyx2go+5Zq2S3rUnZAlwOwZZZdJj+ZT3K7TOCcL
bIO5U4uPTqtdSJCRuO9ol+3hygYfgHbMraav5NbylJXaG8olP/RJqGTvk6y9HRo5R9AV1GtqT/Wc
/ZVWooL+TBjPZfDBM5l6wmYcmRlQ7ApKZZ2BnoNXwCWl4pxiLT4RnoIY6chdrcOzxDS2ShZ0yyGl
VlojiFli0pI6yV1ZNYdtjlheMvqW1vlELcR17vQgpSVkDxYhal/zTkflV+tsYEYBMxUFH1zIDWru
B+1WYW+cMNk+pEMEL72D0BXRcgB3RnCc7BB9vQ0xnzPpZ6O/x6MXg3pKz3/dKcY1LJF8USraNrTL
O+eg09m0aEJ7wFmnbq2cg1P+ORgsRGWkvU6wBwma6iqFIFea+LKU+oUVZNM6w8qoj3dStZyJ3kpg
hcgH4wFHPUE/jfM4hudbHrWmsOYmRQarEfEmU6nIDmDEcePArS2DCjlMFd5sKhzYNVB8EHGQqGkI
kHFTp3MK3rhH6lFHzNNDqmo2dLKmuLnh2E0XMi5xZ6ycTwQMt4Eh38OPmGlO+sG0YTxbt0OYxbNG
B+kaHNa1bZvowGbXRAI3Tiq6TTMEAHINcaMYiGqpwfqQkaBQ07+IGpPTyxcdEAsPqmGuZfOeii46
XIncHWhnLTrwYj24azDveovKam/MDvgGT3T0HWkpCXWROp42M8sGmB8aDjB55ID6qz+Y+dSA+zZH
UmCSmcFnOgqEXeEWRbh+Y0r6P6EgGFB1YhInZAcPXT1d++O/MCgjFsnIQcBRLyimeAvHcMMl4aVc
gNxfIv+HWp8NSNquUc4oKrB7in6EJYC+muKAf6uAth+c81HBU+XpGwOOgcbxuIT6Qy7RokXahfrJ
UAkPeRL0KrlO5+UXUSIPU92pbHhDgPes6FRJMYvuMk6SvvgQ+PSHc1T1y0C90jIFvTPLZXOsoB07
5qLp0zMHDdIZOezKCDk/M112G5b3qW/6uDEmJ+XQJdsogUXQhQS1sgEMI72NGx3Uc8O6ruAQBEym
mTfSCrKRYBCby75IwkU3Ug/ikYRAuyX8/7LGnypr6IiO/zFI7VP0yz+S1/i0x4LI+JePZQ37HeQ8
+HyShUrFzQAi9ljWkBigC4tahzDFoyrRI0RtFBgyqAPY9gMPUPJHTxA1+51tCQPYBJUIXZXqn9Ie
sqzRIetFWcNA9kgVqiWFoasG5MEXCDVv8GKUsWtUGUkqAG+jzAhedaomwCsyr0Cj3EtrnIVBwtMB
lXQtqmYhgpJ+jWeYi85TL5yo+ll0brTLwI7bQ90tmw4D8q7gVJKdq57otNYUQPWOgf9TEITlovB6
ZZuhalQOefChAIOCY5LIIaXgNBGwTUwqleruwer3SaIuD2asbV3p7H3VmBsonK1afK9mdjRu/p5E
myHoFlmFwUXo1NAJHOE83IJW8EymOjtbh2SsqDRxkQ75fBC5h9cvXfJCRidKIknjRNzM4v468NEQ
RaQhioGv6k0bXYgCBXFQb/U66Bto7DZK307b47xloAfbtKDLwBkvIMVdWj0JESpg4UmmkIcr8WFD
r789kXbursP81kJabYpug7s2k/4Uq3mgvl23QiSjWfPblOtQpDtRt6cpHrBbMMPhmRCEWCQUp4PB
WZA3gNsPVD2runKhceXoUmQkOdHQHW3QhlsO/23uJWjZiOQkLYh/Yvj6hltDRYjBcWiwyASp1GTI
hL0v8kuRaAvvMMrPRM3KdlHYdntyf5tI8TSN6mJhuydGHLX4W3XdzCZ3bdkH0XFd5D11ZC2Eg1Ua
SLkP8rpAD84q68lI1YOGhSgdqjOl/b6J5KfIhYwMTH0RDNpZHBE06aX2IUgATuV2eFrnyc9m05iz
KjiPFDNegqihpCZocFB4ixerth0ienjcu0riXRTCp5b0/3sFCf1mtP1C5SOfQokgc27jZZPqykk3
1q1RwFjqGdm5nfZUkiyMrxCfrCA5hZeBZ/Hr+cnnrAw2uY62r6FdCzvc0dY4qn2LoonLsZUanxMP
GmxadjeExNeOP5Q0PAKLBMD+aGqGPtPzCjEOn6CdHkfCpGks5JgATELQmUa5MjqCgbBBaTQukedQ
FXr3g4YcbH7hjXrwWks3JEEi3tD1NbB3+Aajerxmj/LFOIsE84KKkoKETB6hwEIM/z6vaXSFyS4D
Sz1rNGMXr7RS+VRWKsaL8QHPFSrkBvWKEEH7AmF73FCnCOYRvCN5byN972bK3Iuzc/ARl0Gmnpp9
f6VR3XdpCqNjUdGSi/YJYvodovo94voiBTJV4m0ZZQs6zETv+Vp3BaWVUZd/SM9cnW7fkMuBPpQG
XgddgnBU849HXX8fgf90VPovkfxvXZ1ICFVxj/7a6AkAtowySkECMPoFOK4XLRQIofSRR4UK7NOo
WOEwkGI1EIyeAwBsTrTRhcBy64kdB1iFNuZVaeBUQC8E2JNFJxmsXgwFz5kBn/o0DGa3btRkxgb3
0eu1bAU+1VqK0Q8hb7OP/eiQUGrVx3t2mA9y0lPp3uYC+7Qk4iUUBVe/vhSnZVN5U3p2wTwei0hW
rlIpcv113OPSoGLXQHUkWIajg4PqBs1F6SuUSUd/BzOy14rUir3lKpB+en9u9qDXrQxXiNEfgpZb
uXewjEiwjnA0e+8E1cmQ04eDYGyvsq4nqrNabalTUL4K6F8iohGheULrew+hsXJDc4fO+hKAKWQM
s/dmgToqMQarMlQ3FA6Y0073UanKHU62c73RPvdVui8T0EhAv5LRKcPyEIAoWAlYaNBo2aKDuWl9
E5oVoshYbajokhcm8nJYyou0OM9gAgpLhe0s9hpWHZqEtDSKISqjLKIGdt8xYIFmKL4N9qYojKuD
ASKJvbCy8nmK3x/J2Oey0W7aNNykGrY7ebm1enD+bbU3WbFelGO51m1idMezvNhW9MMGUWyg0M9R
L95rALqEWYA8sKeHAJU5dJEPCuni+8Og3KYB7fZ6QAG/zT97kLuJt3ZGidQ88bsiyZ5TmMJGWM41
GWHdYIE9HuZQOzkG9bnwbOZAuYggCMVJuURJ7KyW+SZq/ROZHY5okNZJMS/6w5naSKa6P3eK9GNH
LhVlSKd0A0U85NGubA2YSFQjrg1LtKxOkwyQrtfO+ghFHKwdDpFy6nXpriqcS/826gOsjVBowQCD
SHvoz/taOVHMgEh44qr6HNTdXq90NEb4x4x3g44h64j4AANioYAi+8XhcBUYI4vR2Bd9RRX2xnDs
88anKkbdAA7ITDO8j0rjnlse4FMn244vfojNE2TwKUwMiybFpMJWti3PWY+M/59UrVtg67cKFTr/
vSjmlQHMLPEPE0nYXDYg8FqZEHHXwGBijHHrZUFb9HAj0mRXJMoSMb9JCQ6ewtx5OjYj1caG30aO
1afI4od2u8ib/kRREQ72B/I3rTY2sC9J5LQGfnFMq69Ch2AS5JkzAWPnoQwcHPuWmknv2tOmAbJB
NjwZemMhfHSxYgosSOB8ymiIg4Ne9iA5Bf4LDhAI+FcHJPcqYSMsZv1kmdRu8qJaW1a2aOkRd2JJ
9WHZQKlKXAO7CG8hwM00Bhr/gsqJhwRqKVDrqC48PCZ0Skt+/8nv1BU/MSiWfG+SlMY2BWyf+r2g
SxyHq1JrL+E03WZomZSh3JpKNq+zcO25Ek4oylhJeq45xhnNgBuOrWWqFTO3tnfdbTuoWyO+DNJw
5rWolgOT2RHirdr0sE6U9lR49RnZ6FJ07YnTFyc52H/SGuuzI/RVWZyqebSVsTpvanWdNNrMG+Rc
BbJt2v0iFfXNgEqMhpH9lBNJPXXLwzmJ4VklcrSw8bAeNPS6eje7DqiV+NYmLK1PwVDhenCItzhj
1S76t8OkqPuMtHfYoNwrp04SXJDoXqBIeTq4ADw0sasQjugRnc1z57OhjwCsAoCw5IA8pBU60hCi
UO4Z8aFON8ud5vpQFtdK3V1UQJ4OMSUWSJ5pHewDSaUxggina2ulL7rJOIbI+c/iQWXKlOFV1VzZ
AtcSN6/fV7qkq13KVWWe6cZw5SsUf3SKZssoKc+CAcuUCPZQR2ENQHJ7bKkXzvrgJ7xSScL13f8x
DtB/3HR/c+/S2bE6winxq/68viv6i7uyjqryx//87VPMKRIKIX/tS1+/0J9K2UZdlBcp2/2D3T/1
164THXm5+vbuh+9pG9PeVSHskH+RfRk4Hkdp4j5+rOnvpKlDHtKQf9U1W9KL5n7PxumPRuLrL/kw
pF//zosXuElrSD78FK6fJiSb97/O6vaH7x+f6NVP8/sReHWB30aA5FOSiJFeGg/cKfRpno8AkrmG
JqFOwaBy4P//mwbgeBsDlvfLqvBvqucD8CtF7K3zAL1gqRkGublt40b8chTEOxNoDHAFsABwQnXg
AP+WefCHw/AEzQDH8NaBMACHGZaAb/Vo+vZyOtiWZUqhA8LQhGmyXr6tgWA+WLb+LxgGbO2wsjbE
g/sdwJXnwyDeCQvkumSqQPe7R698W8PwNB8e1ut/uz28mlcvtgehMfNNwY+NIhVOfy8GwnwH29JU
TdStUAD9JueDCc/oYb2+aRhYDODFNMtSAReN8uCv5oOhC4eaGsSLcf/41pYF+THIEMqHb9seOC1U
m9KmSRFTGweCCz4fB+udBcbcYQQe9g+WzTe5LvSHfetNEwK1T0TdDIPXhZT8akJguAmCDQAbY6QC
WnvYkP73A4dXC/u3wOFpg3iIaP76QBBBSVwn4KwyK4yxqPxyRoh3COfDssZHlEmDAek3OiNGyvib
Ts4xkJLS0i2VyQB0EATii6VB/d8ZrQeMMZKwrG92HF57MPzZkJpxIJAkPlA5HcdI4VUoZTEOGhRV
pBBNy2Fv/lYnBM/91glhgj9he3h03X11dBrvdB1xYcQdCVlUMUJMv8m9UnvYxN+0RZhgZuCRCtoa
6r0Ew/NDA4FMqI2mgceGJA/59s7OB9jz7/qDf2Fl6LqK0bLDbvmFJEO+k5yajIQqdKkL60/E1v+D
g+XXBH7q+dHtferu35VfyvD/6AtP+ervP3+ZkL74Hsj7u4dbP5w943//+OJUuk+nn334lF7f3+bx
zx/f7/d3fnGvp5d6+p8n/l1xLG68/v6D/vEpd8eYzH/KHYtj9N0k9e5i//jFlPK3h/rh+xeP/Gxn
+No9zgqU7e5eXfohO3nrpS/TuvK+/PCP8e6/5g7btDg2L4fnt1Dyrbc4u1fQfT4+T1EJe+9bL745
gttu+u/eH4v+6WpjxeTpFsQpb73FSHX45R/fJcfb706Pn+/ipys+vw2b51tvc+p/vivubp4u9Pzq
RG9vvfpJcby9u/luU/zyX4zXL39/uuLz23BGv/U2T+5NL5bD02/Blv/W67/vSxSE/OTFSn66PsHW
W6+/R9k8rb/4I3Bwv/Xqn3C1eLrKs4G/B5bc1/rGffCvbUKPK1i59KO78tVKfjzYOGi+/gJf2n5/
LYP+flN+Km9+6c9eHjjjN26iu2Px4z8BAAD//w==</cx:binary>
              </cx:geoCache>
            </cx:geography>
          </cx:layoutPr>
        </cx:series>
      </cx:plotAreaRegion>
    </cx:plotArea>
    <cx:legend pos="r" align="min" overlay="1"/>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_xlchart.v5.11</cx:f>
        <cx:nf>_xlchart.v5.10</cx:nf>
      </cx:strDim>
      <cx:numDim type="colorVal">
        <cx:f>_xlchart.v5.13</cx:f>
      </cx:numDim>
    </cx:data>
  </cx:chartData>
  <cx:chart>
    <cx:title pos="t" align="ctr" overlay="0">
      <cx:tx>
        <cx:rich>
          <a:bodyPr rot="0" spcFirstLastPara="1" vertOverflow="ellipsis" vert="horz" wrap="square" lIns="38100" tIns="19050" rIns="38100" bIns="19050" anchor="ctr" anchorCtr="1" compatLnSpc="0"/>
          <a:lstStyle/>
          <a:p>
            <a:pPr algn="ctr" rtl="0">
              <a:defRPr sz="1000" b="1" i="0" u="none" strike="noStrike" baseline="0">
                <a:solidFill>
                  <a:srgbClr val="233060"/>
                </a:solidFill>
                <a:latin typeface="Arial" panose="020B0604020202020204" pitchFamily="34" charset="0"/>
                <a:ea typeface="Arial" panose="020B0604020202020204" pitchFamily="34" charset="0"/>
                <a:cs typeface="Arial" panose="020B0604020202020204" pitchFamily="34" charset="0"/>
              </a:defRPr>
            </a:pPr>
            <a:r>
              <a:rPr kumimoji="0" lang="cs-CZ" sz="1000" b="1" i="0" u="none" strike="noStrike" kern="0" cap="none" spc="0" normalizeH="0" baseline="0" noProof="0">
                <a:ln>
                  <a:noFill/>
                </a:ln>
                <a:solidFill>
                  <a:srgbClr val="233060"/>
                </a:solidFill>
                <a:effectLst/>
                <a:uLnTx/>
                <a:uFillTx/>
                <a:latin typeface="Arial" panose="020B0604020202020204" pitchFamily="34" charset="0"/>
                <a:cs typeface="Arial" panose="020B0604020202020204" pitchFamily="34" charset="0"/>
              </a:rPr>
              <a:t>Instalovaný výkon v krajích ČR (MW</a:t>
            </a:r>
            <a:r>
              <a:rPr kumimoji="0" lang="cs-CZ" sz="1000" b="1" i="0" u="none" strike="noStrike" kern="0" cap="none" spc="0" normalizeH="0" baseline="-25000" noProof="0">
                <a:ln>
                  <a:noFill/>
                </a:ln>
                <a:solidFill>
                  <a:srgbClr val="233060"/>
                </a:solidFill>
                <a:effectLst/>
                <a:uLnTx/>
                <a:uFillTx/>
                <a:latin typeface="Arial" panose="020B0604020202020204" pitchFamily="34" charset="0"/>
                <a:cs typeface="Arial" panose="020B0604020202020204" pitchFamily="34" charset="0"/>
              </a:rPr>
              <a:t>t</a:t>
            </a:r>
            <a:r>
              <a:rPr kumimoji="0" lang="cs-CZ" sz="1000" b="1" i="0" u="none" strike="noStrike" kern="0" cap="none" spc="0" normalizeH="0" baseline="0" noProof="0">
                <a:ln>
                  <a:noFill/>
                </a:ln>
                <a:solidFill>
                  <a:srgbClr val="233060"/>
                </a:solidFill>
                <a:effectLst/>
                <a:uLnTx/>
                <a:uFillTx/>
                <a:latin typeface="Arial" panose="020B0604020202020204" pitchFamily="34" charset="0"/>
                <a:cs typeface="Arial" panose="020B0604020202020204" pitchFamily="34" charset="0"/>
              </a:rPr>
              <a:t>) </a:t>
            </a:r>
            <a:endParaRPr kumimoji="0" lang="en-US" sz="1000" b="1" i="0" u="none" strike="noStrike" kern="0" cap="none" spc="0" normalizeH="0" baseline="0" noProof="0">
              <a:ln>
                <a:noFill/>
              </a:ln>
              <a:solidFill>
                <a:srgbClr val="233060"/>
              </a:solidFill>
              <a:effectLst/>
              <a:uLnTx/>
              <a:uFillTx/>
              <a:latin typeface="Arial" panose="020B0604020202020204" pitchFamily="34" charset="0"/>
              <a:cs typeface="Arial" panose="020B0604020202020204" pitchFamily="34" charset="0"/>
            </a:endParaRPr>
          </a:p>
        </cx:rich>
      </cx:tx>
    </cx:title>
    <cx:plotArea>
      <cx:plotAreaRegion>
        <cx:plotSurface>
          <cx:spPr>
            <a:ln>
              <a:noFill/>
            </a:ln>
          </cx:spPr>
        </cx:plotSurface>
        <cx:series layoutId="regionMap" uniqueId="{1CCFD8A1-2D97-4E03-95A6-09DD8529B27E}">
          <cx:tx>
            <cx:txData>
              <cx:f>_xlchart.v5.12</cx:f>
              <cx:v>2024</cx:v>
            </cx:txData>
          </cx:tx>
          <cx:dataLabels>
            <cx:visibility seriesName="0" categoryName="1" value="1"/>
            <cx:separator>
</cx:separator>
          </cx:dataLabels>
          <cx:dataId val="0"/>
          <cx:layoutPr>
            <cx:geography cultureLanguage="cs-CZ" cultureRegion="CZ" attribution="Používá technologii Bing.">
              <cx:geoCache provider="{E9337A44-BEBE-4D9F-B70C-5C5E7DAFC167}">
                <cx:binary>1HvJkt1Ilt2v0LgWmA6Hj2WVtXAAb44XI4NkbGAvgkHH6BgcjukLtFB/gKSVllr0J2iV1f+lG5yK
jKwqZbY6JaMZI2jxAMdz4Pg999xzHX9+mP70UD6euhdTVRr7p4fp55dp3zd/+ukn+5A+Vif7qsoe
utrWH/pXD3X1U/3hQ/bw+NP77jRmRv+EkU9+ekhPXf84vfzLn+Fq+rE+1A+nPqvNpXvs5qtH68re
/pNjf/fQi4famf5puIYr/fwyXB4f0uz08sWj6bN+vpmbx59ffnfOyxc/Pb/Sr771RQkT6917GEvk
Kx5IHAj4jfyAcfzyRVkb/fmwT18Fgc8lp1JyiYn48s3HUwWjf8N0Pk7m9P5992jti8//fzPwu7l/
83lm6/DTrYf10zzDu4839tP3j/Yvf372Adzqs0++efrPn8v/6RBMt8pMlNm+yx56/+eXm/I0mF/+
9UX11/9u+/rFRXdKn0Hx3YjfCQVFrxBjXNKASB/7SJLvoSCvCGN+wIVgiPCABd9jAbPR7vHLZ59W
xvfT+ftQfBn33bk/v/zy8Q8F0C5L66ruToMtfvlfL4rulP+z5/G7IwUJhH1KKPGRT5+e/7eRwl6x
gAYS0CGcsI/ofQrST6FyXbs+fXH2NLnn8fvdk/9EH78KmGfDvxvy88tnR384zP76L49/EGIS2Av5
jD0Bhun3iEFABZjIACMpAsCNf1ks3yKmauD/fz9iX4f/XcS+Hv2hENufurIeTt0fABlwoM8J4lJI
inygQv97yPArTrGQ0mdSYl9wQPTbIPs0s/nF7ambvxz57Uz4/ehngH1/8IfC65DdP3aPD//xlAho
cQQYIQG0GEAcPaNE8kpKibD0qQTWFPKZevg8r98P1NeBzzD6+vkPBc8e0tSL29nWf/2XzPwH6gmQ
dsQPCKaEUEoZI89iib5i3KeISixQICmFw9/G0m+a0d+XFN8MfYbQN0d+MIx++R/Aeb/8z7Q7vf+D
QikQoOk+i4fgidm+VRf0lWCMcoIFJz7g+Qyszcdpvdh3n6f5BcrfTn6/vsIz6H59wg+F4HkJytD9
AST4VEFxzjBDAJrkjLLvkeOvfIkgWwUUhD1jzzjw87R+P15fBz6D6evnPxQ61/2//dfH98CAf4QO
fCqsEOJ+EJBPOu9ZjUtePUGDfQmhBZkMyy9ofC5ygRW7U/niq1j7xJK/PbTC5xd4Btmvjv9Q0H0s
aWxR2/Jx+QMUIYSXwEhA/ARQXJFfESN/BcYEgMdA4CNEBUTft1nsc8HlXWflo/33yPhfXeAZeL86
/kOBd3Hq3rv77I+hRTCUIF0hMCyeEtezoGNAiz4FCS8CymQQPMPty8T+PYbG53uCoc+w+uaiPxZK
5fL4b//5jwkuKgWGwJKCCf9XEjF4hTGXSICMBEuDkGfMePFxXl8C7rcT4pdxz+H5fLkfCptf/pvt
/yBBSAMUIHCWUSCQoPDsvxWEwStBKKcBY5KDe/vMu3iaFRiV5vT+xeF0/1j9fox+fYVnaP36hB8K
t7vyl381f0xIYYxIAB4FEk+m0jPe4684+IOAHCKYY8KeCfm7MjO/H6xPo54B9OnD/7eg/GPz/WsT
Ijr1p/hj9+Ib//2fH/1i3D8b+jnR/z3e+Xxo+/7nlz5CWNAna+JrY+TpOt+phO984y+P//vBjyfb
w8X4K/ZUg0kCJrx4EiQvX4yPH4/QVyAiKVTTREI4Svg+U3d9+rHFAtYj8KxEAD3iT1OxT24wHBKv
QLcEDEH1gBAUD+xr9+iiLmddm68P5vPfL4yrLurM9BYmA4vs5Yvm04lPs+UIAx9ALQLrC+QQ0DYs
vubhdAU9qqfz/5MTpFtoWrmQFnlxyJZ5w7Aer3lDb+ouZeE0dHXE84RsuinHqiMshKXabcjchUHv
L6tFDIHqkp7sNa7Xvhn7SLS22hdLP54nNBlUTpcoFwU9ZZzHLHf8NDNvLfx8XfbGnXDv7cqlCFtc
iJt8tlNMmryNFuY1Sua9iee0mFdioHWkF4PiymZRNVV4MwYwh2nMTZzA70i2d1MfdKHLiBcZZlM1
5GO5ZVW6DdLJHlzZKr/O+5AXXb7yyMKUqZNjgsZ5OyAvDYtZ2dbq2E6jv11Sc6qoX2+9kmJFans2
ZNZEunFmFWTThi/jcJh93iuTZzRsRm3DtOnO3JQnqyahTtFBnJogKzd+0XdqKZiLxjKg4eySqJhF
u1+afou0lNuMzLtFonlrsY0ziY/1QNSSv5tKDrfVjKd5aEuFyt6pYpnPKmMvgobSde4JFwbBcuPo
hWf51mGeqbR1t5LkRLnhxtrixixoVlq0Uaa5WrJ6Uond0XSJAT2nGpef141YexVfM1bFepiuKr9/
zcr59cznaNa9VqzJufLq3oZCmpB1zIZAVZ1iPrtnXqWczNaYHJHOOsVTcmhMeUXL9AoNiId8WPbW
zU3o0UUZp5V+LavyLFgaTwkW3LFxP/jieibVa9OwXsGiOznSctW2xUVqk0s8duiAcVOEqK9VQ9yD
n6GVP3ghLJhYeijiYt4NxRKLOT9D1SEheDsYet8Z04aTaTd0GjdTkK5p6i4Wfz5o7u2W1tsuvTz2
9mmhFGXE5+tpQWfVQ+rEsfG7qJnHteXDA5bBxWzqS46m+OkZDk2xg7UZ9wU/89n0uuz7970/Xg9V
saV2nxv23ggCT42aY+q15yy36yxbtiy/q/wulukUj0F35ZFgRdNmnRO34u2g6o6EeZGuah3EY64v
UyrX00TWU73hrFl1Xb/jlGTKYfbOERF6dRr6LVOFDN5mZmRbpqZArlua7FLn7lzShHW5ZKFHyErA
lwIy82nRIlxGU4ZizE9pWsCibxupXDcXcF+tVN5SV2uSDrNqmL+f03pWXOY0bPNpYwd/XPl5Oar0
g6hoq5qEDKrA3WVPK9XjUlnjrXXeHPEHr8AHZsZ10G9yPEMAjdyofmArQdLNQhJFUZYpPCRdLEaj
fLNsLZ9XTXlXoc3ojVGB02Pe4Zjk/orNsPwquvH5EveyOeOpOOgxvZyK4q02WWR8rXzXhouXXOoP
7dwXoe7pOdxL5CU3JkWrIjBRPrehCcR2xhuN6qPGwTYRwZb69pzgIM5z1bXljnG9XZb5kptCK096
q1SbQbEP6QQV41QfvdI7OJqtZyZv/XyIOpztW9wdAhysReli6XPl8vFmXrhWwEda9T0PaVK+TcY0
FpSpYRYXg+niFLhF6HvK8k3i7N5JcoGHfj2Vg5plvyKBADoK4oWP4dONtymLMC93pLBxk0sI6Roi
j0lFLNv0y3QsdamCsb0fFn7W5F4GWHrv2/y2TbzITVns+kNSyZAM/aFhXjjz7BwESYxIt3eNPGvb
7syMiSqSaZ+VbZykrcJjfz4nw6bM3RlQ4H7k5b4oyQNryP2YlZeUd3FZJWGV6c0w0xtaJ/s8rcKm
mXaJXa6rrj52WG9cupXODznK7nSOz7AwF4Tibc/8Hmhqvp8diko/fdPJ5j2u+3OLg1WFXNhW4xkx
09amuYLMB9yoz5Zp3laiPPidu0z9Yjdjvqe1eyey48Lovi5gHVaFjmxg1jY3a11Na302eS2gbh5T
R+8B+Quk64uEA0Sok1d9XuURqQKFi2wl+X1QQKZb6umNK+Z9MAUfqqQQG1aw86q3WwvZJury4Kqt
X7dBrpWsEFKy8Y5daoDeJnnrph52Q3R9s56dvWCDQVFSA84o9fdFh1ZzC/xmGalijk2p6lx/wObN
wiBQFjwZRZaOhv0g4iWZUEjzfFKDSUsldEsigbMtgdSwnYUpI+ybFoIpBb7vzM3gerFOMhR73Rjs
A5ycjOxvCaQFkZ9PMkl2BV50iCjeZZW3ypDyumpS/swXNWSSKlLAwsz6Nyzxt5wVVmH5mpIVGphW
yTjnakhtqSZZnLIlW09WXCzLGiPPKEj1KkD1LUnNbeeS+3QJgKzGJFVomB79zDsm9H1pmtcub9uw
x3iLiP86H6uI5dpXmOkz5jkXFqI3CtdeNE7Z5VQPTFW8/iB6yORN/oF0kIpwYzaumddp0uGwGeo7
3NdxZpMrSbpGmQGfUu2/hvhKZZqdWWaOXZa+ITx9R0e5XxaqPFSuxJQ1oQhKE413gk15OM1SqCKv
Dq7Kz1PvNFYkrBrvceyTK4uMU8KMu4IO67SWH0DM7+Qyh23gVIqr20JNc2/CFhYWkOtdjtDN7PWF
ooW/noZ5TxGPA0C9Lsf7hgWLmkBImL45S1o+hCSTvpJ1jKw/r6vC3uvprUnKJpo4e+3TbEM7+aZw
ma+KYjthsrJjey6wqFVbn9NeH5O5ORdPDFFWu6TVUWrOxDC9nnV5cm2i6hEd2oGuUOZvKSiyfL/M
fIVsk0W+kI9jpZlKhxtnyltbN1SlpOzCmjW35YKFWhZ3HLs7ljc7r+NXJrdvTZdd4dyFTD82qY4k
uWoLukOTjlkpVgPWqvGnVAWmOxWChK5B64l4qcrTUFtPb8xkmOqDujpI6kMw5+aA0TSrMe3VnPXF
usi9Nkpat4CabPozUumwncS4ntHcxLZJ/A1pi171hMdezVxYd9TudHCsmGYrxCwJPVRlUS/zsFu4
3AdBA5Qp0l2rXVi5xa2LJgdR1UxCpT3RK1ryxypPAqWpt0J1FRxcVs9H+JkVTh5RYK9sPRxtao6Q
XCBKEk8xVpowpessBxz8d9STfiTEGESz9c9IZq+W3kdqlLdFOo9vRGJXySJXAZUHk6CNyYqdrcpz
UqAVQksL6YJYNbTsrAzGS96TTamn19UyvBlGuzFBNquBFXuE2jTKMAV6hERui+rMn6Y0StLIt0O5
Skh7VpfyNavr83IxG+SN+1zYSxmMB9HedEo0la+YGwfQRuRIHK+Un4dVSU3U1uFUdec0s8r55Wpm
7rYbq1XGRsjJRaqqzAeS24yjvfMtCi1IgXxOQji+mxK6pom9oXMa1hQUeu/WQd0rJPp9ko0P1SAO
Kba7zqOrJOEb+TjQdp0n3rZBZC9xESfDuO0Juih5GQ1doBKd7CoiDkHixaMOwhHHLRernLaRcXOM
udvkE8zZ2Wh03a62UeHLVWOLFdt7E1G2bPekCJd8VougUeuBxpH1fNZRcjlNbF2nbj/NyaHy7Zqi
ejtVPAyak838Q5baG7/w35o0Ewov9TW0inZ198aVcpdnzVXB20Mrkg2um1GVbZ1GUM5VKoGqhU9b
maLDQKwIOaTIfBQ74behFBDEAaTfgkWybLee60D+6DVvWTSkeNdO6LbMh9hmg/KH9KLNxl5pNkWG
JnncJeWalNkYZvndAlsIVS+m26Iqo74PgBd31n8/wIW176+M/7byj20/rRtmIpx2x9Qq0umwnE/o
aZbNPK8WT7NQGlCFSQniqqv3MIc9hmfYkGTFnyLHET8Unlvz3hvWnPtnRZPhKEVJEJHZ7Oqgj8qu
+TD25ioJeL2qIClAeTKpmVZdNBX+EPlc7zw3jHGSzamS/fymz7JVR6OEX46arKRcLmrSb6YJ6s8k
ETuN2jcQ1VBnCNAvKD1gf/kwCL2byXjmWXHeN3pnbB1XeblDGXkkQb2bs8NYvWNTekB2ureDdQrI
ZYVdGgFJb2nGFOpHrgotTrieL7StjouprhOPva2kWHU6ibxoCkiv8mbZeUtztdRiV/rTNu3sngZ1
rHOrkPNrZSfQwkHp8nXljs0szvmsMyXd/I55RayBGrh5sLQYVNe4zRDcFKzjYSmnLjTgfUMRJVYj
BCuuavV08XmsgDp8zylriVNAGV1YuBmKRNPOSs4PDXxpNZFtVoBWzyq3rnP65tIgCzrCHTVEi/Rh
6TfXWtxDZRDOsMD5MJ7ByjnipnsNzHHUugqnwG1xKyPGSR4GE4aYt7Cu5oExpYs0i3Qve2UH1Wfl
GzxNUZ3InWyGDnhc4qjxxwy6XcZu8JK8QbUyU3Boc3whTf/O46kX5ffJwqoVqevdotu3vBpy5The
ySJnYdpSqNQLMaqlrSKXQ1nY62COcH0weRoNTXXuwf3Wy7SajX+TGb7CXbkrRrT3aXrG62C1wA3Q
al8NTbws00XX9rtAdzFN2aXG5iwgY6MmJq/lzKOOlCyCmnPXdEAFVXJhaHHv0XkEdsvvMeG+glV9
t2TDm64r3ok5uU60WIPuOXIzxXWN1BJ4d8gMQzTIzKjRdkeU9CE2ddzObmsycuaV7mBIYCClvesL
r1R0ueskXXl2vAt4h2Hx4avSz2IhWYxnE+OJGqXb/A5gjDuXnaVZoxKZporQaT1ryGZjWW0CU3AQ
UraJYZ9a2Ihhx71s37XjkbT4umjmg2R6J8kQaresXOsO5UDeYOHWqJmvM5xfgbi5mkYBXoVZT3lz
kXF7nlpIGjJPFEltrchg9nbOk0jS+taf5g2sihxIQt5+nORYWKwEpmdyqm4Gw0JNfSWm4HrpMFcG
ZSyGAijQVk2jvM9Q1SlTjSvjjQrpRgDDkD50dR71Y/uhlfoBZ+XaCvqu5RCH/di0Sk7o0Hv7dhBr
40Bq6WmTIHYhl6BVNVSWfFx3/bDKlzbsGIj/qVmlTR+LXIH7feihoEAO6E6vE2FeQyV+U/L6cixR
OLJi7egVcFFXZZskSUNMvG1PmxUvl1Ua1I1iJaxKUNplR8COKocIMd3Anzs/aGEBusHcpBpWZVCT
DRe6jOoCrREE74FNlXfU00Gjxj/Lc7ez2NmNLcEQCKYqBsWRRD6UZZ4NrpORBJssu+mbtIpRwJpt
6xfvTODF0rZI0UT2wAnJ9SAlQMehchgdpFgvMM16xKbZ5Z3bZaMdNpSmSA2LzCNs1kYn+d43joQL
B7HbUSDCecwVxIsAXp3Pq2rJVFvOoUTVaiCTp3xsNhiPm2TKFSfByWQoWbtax/m0nA+5WSKeiG0w
8QnUPpeKctBEpQZSyCoGxX5GCvCM3O0iaxKW9MbwDky0SjwMCNKfJ/vrBC1ZLIdN3zhY4X2puADf
T5DyIQ/m11MyXvkcNEWha/+AvWQBD6yfduTYdUQlxL9oqDwGwfQQZEC0Ax5RnPq5d4M0Vc1w082w
gP1BDxdl069QT4s9HfBxSjvwG9303mhN42GQxd6Mdab8roOagXWV6iysXTnlJhqG8TWjIoJKo4nB
//PiNhCVyksvDwmvZMRvapvYEBKGFxZBF3mCu/O8ZkdgtcPgfLfp0uESsqnqTAHGRUcORe5EzGl6
jmbvbb+UBKpvMcQQL4uSuHwPCmsBK6ENtfaHlQRHruLVtGcWX+Wod7Auwf9rawmWXQm51h/BbiPw
G0wQnUOUMG8jF/GYuwYSUz4skDTYHC7vYF0YZRivzgecbnQaiI1nm/NuSrqoCtorMfgytBwcDQYk
kRdLHvHzCZIygEiKuOmS11kzKVeIZJ2PebvtA5CCzt9NHi2h+Es2fBzvMotX1KM5cB8UxikCmpqz
hqzTvAr55Maor+0cmsxASdLVTOXZtIQ8mdZcLh+QHU8gcMoQcz/2K33VjeTcExVZgem9TfpUxE3L
T5WksxJDvSZz2ez9wB2Keig2vDrMjMxrb9jnJT22vMzXmXBKBum2IsNd7n2YwJMriQV7LxtNbGv/
mrF+a0rpVG7pzmV9qzQRt7VXF8ofkZr7Jtn4LL3izWhWroK17vkbk2IakRqX0UjAWvv2hYLv3PaH
upm7TKefX9f4+udfzr68A/LxJYO/ff70wsff/rqpK/j3T0/5hxd66p98vdLfXmZ4alh8fbPhWRfk
05sl/6BF8k8P/rb+iYTWr8DQnv/H7ZN/9l7EU1/i6yU+N1EIbBtl8EbJN3uiPjdRCDScMZYSmg4C
Pe1Z/NpF+bgzmDN4SwVxaG1AVfW3Lop8JZ923IsAwwmwqVH+ri4KhS1Z3zdRnraMQ7cbNihA80g+
bU34tokyBoM0/lR3oafpENEUr6Zat7vUF2dTJ/W6ejM1UGZV83wjusyLA87QGutZAufr+oyUNRRz
cwPxb71Hmww47BLWhLhKZIQqM4JvOeu4I/NdKtyOzr4+DBlYXE2MTVWsA7eAMTNgq6ifDGs81jjU
SVdGsq6vEl/zfebNO4IryDFd60fp3PFDNVdAd26KWFV2cbPg2z73Hv2gB/sZiUtwK7so0EGLVTLD
FJsZPCRaHdqJL2E6TIsivc7CdJVBk2sl8u6sgsbVcXiyhHtZ5tEIBWGRgKhutH8aCJgASVYHUUva
qPd0tg9A+DXcT1a0AQ/NZNpuUlNUW1IYmJO2Y1yBK6kH31MBya4nfziDrBFVOCgignMcZh0iSoxL
p8Z2fJ2OmIDesNleGGtAU6eVkkMBiTbVK+H1YzR3ulYFJY3CeYkOdd/ua9aKDanLZJs7eQlO4vu8
qTJFR9ptJz6zEHdxJVC+mXMa93O7821eH/peLKG3QL4ddLZxZYpDUuowBfdrU2fz20FLfo4s5xvT
+otCdEki13k9FG8UR7rQebzoK+ibNeFA5RIthp4KI0HsAWMSl/Rn0veKbZFVRww1a+Lh4s4z8uR4
uq79XB5aTOBBIp2vIU3epxZBpYY7qOyDJtiUWUcVn/maW/dhKeztMLXrMZVRPaQcnDtoozVVvRYp
DqKyB8vFJaiGB95kqhwcDnk313Gj9VtfVMHa98HU+v28+H/DeN8S3l/Wj/XTnjv7nDz//9Hid+3z
bzvDTxt0/zEj/vW/wEbG+vn5n+lPwF5e4BUQX/BCHSIMmOwz/eFXSDIfNs0LeG9FiKfX7T43kan/
Cja3Cdj9C9t0hCT0uyYyJbDJHrZTwTBKCf899BcgCntHnvGfFDAJ2LcFzbAA02dNZLDKYWq5APsz
HWrFMXQsemP2o4W6t2/EdrR5s2IVGiIP5Ze1fVNZKGdRNixxEzhgEbFYpetiDgNBtroivurn5Bb7
0FLrexmDhL7uPZpES5rJaO5BQBVhQpF5W1xROT5QV/s7f/IuYcAeVfmW99Cooy1QXCHwXvfQBGxJ
GQ61oIp5bQ4FFr7pujny/QL8K2icOKCjWqCT0yUUyCTyshKqHLA7wAkrbFi3YJt2xAjlgux86FJ6
BQV9qMGKVqkH3VUvAcd0nsxqWZJQNM1wzpd6VFOe7Qzs7FDQq7paHDBmwat9WXRccWhRr5l144on
PWSCxh5500+qzPYVwYuirt+7oGSrvtQCWkIyiVACVXUjwdApZeGpfgre6gIKPcp3TNAPuF3czjXl
m8Sv3zM5Vmqx6Qdrq7d9g/F6nBdgtHwzAtlEGlfnfJCjaqmEOs+E+QDiNemhcDVYlYjXcUllB/42
j+U8QmPRX+5BL78JKgt9XGGhEzjtLJpjiU2mZj2+7Uq6SciqgC5LPpJ17kMKm3UQpVYCh8tqjATU
WVBwRFntb5Mx32UyQGFl3Gtb6E1bT3eEbmfJTrDUKHQaitXcdeUenKWQgekcybkboQGYKqfNvKoS
8U6QIVV1UUAHTAeQs/rV2FV3IOB7VV+WhX+dZUWpygJPUVKaeyegE8KMf5WPboAmAxSwdQVFlIQG
i1lKu5IJGG4swDErQCKTNh9CU9vzKveqVT9kVcQzuOlJXtIF2pdDOXvREkD/Th6zfH7dWbzxDDjV
0i+WsKjzXe9DooQnPOwrENkDmNMRdBXkegRPXtM2DdtMN3FZw6ok3iO0iMBu3HX9+EZjFkD+gj4U
Xu5YtuyQnW2YyOGs6fW9Melh8YTZOti7kCbJHHop1JR80u+a0rEwJ4uDLgk87WKYjiRrt7SdzmB/
xlHqul9zOoZj00BNHwxnKbMflgA6CJRsRrEqkE62AQ6N5tlmBhmjIHbfNguD7nQ5JVEPUV4FJJwR
OHSky6iCmgmpahEh8kq9q5mOYXPgHfg4YAAlXhsGHgHjrM02LfygYmhWpXbbtodE5qB/3bqyUgx5
62mGVE9yfKvBlB00PbhhAe9L8P/N3pn02KlEW/oXIdEEBEzpTpOtM+1MOychO9MGoiOACAL49bXO
qxrUrEqqp9IrqSZX99rXeRpgx95rfWu7lTtvHCnCZtxRGcSRba1e0xDaM7CIQ9D3gMJdjG32dJj5
rvPmYcpN1U2LAOsBe2vRKWABmQ9VOqAAqNuEmqSeN3FEJSSkgNd9Hpy3uI8baC1Bx4b2+JJpP1+S
BWzHgNtpFuKh67htxvzAd7JnrRmO6AENzredWUxI13WmUdtvvakOA4Ffr7oZqIEP8Z8gG/iDNaRz
mGO21GJ6zv9ryQY0SIpyASv//4psQBL3pZT6H7LBvktYlTdH6v/LBv/vygauuCuG7vhPkw1GGZWr
6//XssH/Hjm3HLQSav+/Rc4Ro3Wjk+n/gJwz4XAZvf6fyDlHBG/9kfzXJOf2AZzRlAoc7DCEQx2a
yvTzgC4O4/WA46FOxQiSaIGwTPgSlnmfpO3Why+FtP/I1slHUyQf+eG207pR0W6zmm6HaniO7b0P
bo4VNmNUnIulnfs9eDBdelqOib/Pq+ZlP5KpCQ61VPwAHWXRH64s25+0Dk8sVdFDR4sndPiNOIS8
+EjwOpfbCp+LnqOeb62xFCJp4XjJC1L895dQjtR0jEU5bHBhiY3Iy3hMzUGm/pwx32CUl2g6KLcl
UWut9h98qIN0Cq9S6ZvF6OULgRRedrp3V76vRbXlZDkXfq8ikQxVsXpfMuWLNjuO12xnSxlNUpxN
AJEP5smdGQ8PHXzqrmL6ysapqI4MNlyq9/sxHdOT5v4yRsd6BZW+XAUZ4Sn7e5Cu+mEZM/EcwH6i
2tH7IznacML5zxnIAetsV3kxbefI9FMlj+03povjofDRw9TrqziIPo8zBggKx58k4SVczUsIEucu
D+aLzDJ+p1I51vUCTOAuHSJoEdR0FZPL9BQM3cMglG1HOSx38Om783yQpXJkm9uQTKoEBJy2Yu3w
nczwwUxRQzH5jTcanN1M4TUt+nqE8V8ZcVCGejclNBDgfaTPSqxF0Y1Jh+DEIve5+MHWDCN7vcr8
rL0M6lBMEUA7Mt9bE17j0c/lGIL5mqfgic+WPx77CHUlrZ2nVyHGv+Fx2g717gvwmbm292pZgI+B
cSrDLAGZgj5r5MGbWZRtluM2Rmz5ae2nvN4AZ5VjMt+l2Q40hJ11ttnK+/BjHGxc8jVd2+Q/rK8t
hdYzjo3tthO8nqTqAqi3a4ZuaQWWYYb7SI5DY1dWFnLoyn1H9Yj2c0qKuYWMVNIFvuGcomGes3aA
qd6okbhqD8arldvRJvPJ7tTU8TIATQuWJ35gjhkDDjjGR3/dpMtgnf6iH5WtxOfr16EvPRHXKZOi
3th0XiHUlMEwzBVn/mG2DDOCfBvNBAu70H+GqOjraXYYkuLDnsfAsYoviYFnOomKzGFSx5bvv+UT
B/Q6GbNgZNJR7cD1loGBYRQHdW7CDVwrHjyuE19qD0NsYfkfSeax8un+jRn6ZLrNVS7wb2yOJqjH
+49iMaRhas/rYFO2jvOcN6PILmQP4IJupQgSeGZVB7Gx3FUHhAE+NjfzK9XPO+ayJCiyagFv2xgf
rtVwHE97mk8nmJao017c03UoGe3X1wNQSTIVtO5hfdWZ3T7ppPuLjQ3mIU2uDs5ynkd34c6+K+67
2xB551hUjcWegBf+R4L4PKbokudonMs00JVRfdmB36yjHU31FI0fJqYNhnZTIjlsW8HY3a6SV+s2
AcTRjpgT/5EfBNZS7c1ISu+D9NQboDVJ98AE3+stXJropLhWJdH8h+tBUBU9JeU0w7JaZl3d3sF2
pDk4lXGoZHj0VbIDapWAOxZcgIZOsnLTgSF9y34HqGDdmgcVaHWH1yN/2S++vvlNinLx+AxOTKpK
V1Jp7tZqZPt0IUd46ib6qwAMnEQqwMVkbyYUf2QKu+W4jf7930Hi3zvvmzFZvx0WhgDtZnPXe/3U
kbG40G25hmDSE/DJECaTKs7Utz1DKYY/OyYja2c7/U4D8jFL0aYTO4EDBT09tVg44aq+z/dqX/fP
ZU/+BW68Mzdfd99WnDQhgKxsMXDCVsCxFI+QEtl46gK8qT+QWYDv2Cmvehe/5bmAOd7BuemObysX
aSU6/7SOPLkUGmPoEK6skd5AM52CeqTFVbDCXPKNnpJsfJ5EAPxuXXW5sgTUgOEnlwu4ofDCOBW+
7VxMSpmrEBJokVciBTUtRyA6emoKBjgwJCcxyEoGkz6vPQSJcFDfu8M8GQEsUBW/iyn4NVOxoRqJ
rzUNskpNMLFBEpdxvNwzYb6zID8nafi4WLOeHWWkXL1tomA+RYM7pUv3m5JpvuRE/NyOwrUJ2X5N
rMMkl693AC9+L0Z31RpHGOrjgN/NOPeUHH/YPvqCqLo8JR2I0aEHK9AFAMJ9On7vjWAlZZBnpgDq
yOBlFcWYOOVuJjx/q6232Y0t+OGsDETYkFjfYC9oKMMIetbNy1EdOn7fZvKU8j5swJs973SFDzn/
1j3AlRwxcbyNdSuHbIbxBa09yn+LTMbnPHENxsBTmLoMOrmTDRIftRw7VlH7vOWFg9vVMVThvrKc
NwBEaUWWVVUDnPA1U2/joMLTmsKLz+j0T8C2XiBACcXDdjavWscJHszsqAAhVjyiDG7Wok4UQlPQ
FVO5pOvXFpnlusDqQoaj/xDQl09TrC9syek5gzxduZawwzcBS/Zq1OgCDrD3bLo5goP+FUfyiaZL
UR4daQLodlWw4rezvVSJJk0x+AhhhCy5jiH6PsbSO7uuF6AP2WUP1xjSsRwrGg9r1ROlKhRc2Yzu
mgffzGDWOov313lZaze1vMebOeT2uonszwygpkn5eKBqBlUol1/d0dUkkXer7r6SwRKYApA5Dvoh
oNJAhvsXY7VI26XhUlJfaPjoOCxNPt+ty/iWToOooNnfQUp68TnEGw3wC0kVD1OFw3spqMENG60n
c/TN3A1p8x//R7yMvOKdL+MumuowhHmfZZVLzVAljDW9n20rIwYWGtgliPfsR+6gsKw485FTWcwV
cZmH6Rj3y07A+y2H+yFdwFoBf6FRzoCDoPZ7EjVHzI8qWSZ/XUd3NxQzzt8QJrULAVvscf6UWT5X
M+k+ZpK2ns9vVIhPccRADhko199SDqJ2EpiITMxaFvoRHQUqSLZujYaGZjUojT0VsDjJRy9S0XjN
H3NiVZsy0wNoTv9MQQxOB8+/pL5e8CuVjH4t04eYxsvacVnPC8yXImd1igJda5keJ6W6Z+Z2+phu
6qSj/kTHKEG3MX3vJDSibOqeLeEBmgKu8CnXMuG+XeW84IwHTWNie7qxnpkSb513wDvX4WWMIMbk
fb/d9wTe1Ux6WtsB8OixgizJR1xKQKwrfr0xy15b0bFzFj0uOc6xnIdDOcQmQYaHv6PQ1oKn4MKj
4DnN4/7OuyVvN72qcj+2f9sQ3O1B5y9KbK30c97EK2rbAtAzuLlT0+Hx1UhadrgvnredVgyKX3ls
A1B4bl4zV7ByQDzogr4DFEb4KaYEWHREesQ2DPiFBGTImvc1yaDPEHRau0Utj5ec1MeUnSZp1HUJ
LvlAg5oUBVIbPdTrGXW+lZOtA5PYyqZ7neyLL+dj2E5RPtc23sFeBfLdRT34e3LmIUFntb0nOXBD
2vmw4i5BPIiMd1bIcz+hq8uweqeVKVI0AhC+X/nzyDcUVvxgvDIOiNnKlkLuIs7u92uav5ODLrUb
/HESHfogl0HWxDma9T2v53D0VUaWdy5m9aDjEZI7Nyc66/tiA4iKnNg3Q4Ktsof+AK/W30dh9+ZX
+zcBoBiNOGVk/8Co1Y9BwR48xwAmxT00+KiZYMyWOO1/j74L68ihEeOqBXyoGjktAO/XfwvZILBb
8cgBi7S2mD/S0Q6QtNHiKkMbsZmlyiAlw6UDeGZ2UWXWF/UhGLBois/NjK7kArEvB4dQZUlSzRZX
i+/bP+Cs23Mswgvq1hWHxGOsiW/ZsNRTEcSQ9MFe+whUDFXjNRwNB0fK2z5M53odNhzOh3mGvv0K
AxXHmNEWJ2oA86zYhpqFG4AbOV7prtYfmEbOXZIfQHY7XnnK/1nc+53YX9zi0daG/B9uEZi9y3xU
EfMt6s9e9RhYYIHAcw05CnIS2rIXWWVxvJ3zfQIzArKmRtBqwIw5jQh49EMFiPxZg7WEloX/2nry
EQbjfZ+bb8LRrcoHF4AXDr6OTD8risOyiwBM5McKzVS1W2zAjGNSoWN6TrX+vsl4RtCLy2ZHrmJa
2KNM4TyMUtb6NdAOAjuIvtvhmKzDW5yBqgIzFCobtErsqhS0s6ecwfLs/XAmRyzqDuG8MhyRCZh3
CXP3N51yUetha/uYg8aF6xDSJKhmvq6V+iZGYatg2n7HDm1bMQGXZS68ZblAsh9BuW3HWA54LsGv
AxfkkMwHk56zJcKr4/bAxKLMky0m3I9aPYSxEg/c7RHSQuN86qCbs6Ao2h1Y0Tiv6FK4BXUZK1l2
TphTMMoqPUTURoN9MEmynuYtfhoiBso5Hysd4NYl3WfScyQLwwARqpHFJxrI79phjolitAzhxl8s
kygrXptq2JapVHjRc5DNa6ny3NWTJdd+COPGLR0efXAoVhdo0vuRlUGffUEpj6sp7eslOy56HQ4g
Lkd8STDYZ9H+YZbVt/HA1WkWHmK7v0c/4KooArrlxr2recRe8A3PrQINUQWcPuAEiJoxGl9gnMvb
FPbRxYOGiQ++WGy1ZUGErNkbZouHtMiecOChRwRK2XV7jgxKEZ1QudNyy+W7zrsm9olqbDx8SuJJ
GQnPqvBInthq+9rlFnfoClE9ArIly4JBi1kk2U6HVXfQJcC0SzFWNtmOb7FMXiUSY2psqXUeKLxR
F1H4D4RD3gszbU0/v0cF6FpYYhlKLP50bL7tXfY+OFgl0kS23mn+uAzoQ7F+p1zQy1frQsuBwD0M
pSwqY5dXuSAWMMZoBCabHFXcu6EJffGSxvQsJWyTKMAfPrSoegYSkOZ4BsSGaaXPMWbxnNO2yzGl
6WA+6shOL/2fkHRQZYCUQgcHGGlcMcP532GKxH+m6I57TZtV4B7x09TmWhXlxHtzhnvZjof+QfZV
IHi6tiaW79GwTneXVaYz4h44mZTTdXbMtM3vIxN+LRbq0rHApMwcbq4gWNAMsCYD4VofPnPt6rrG
4drjmBtOg4blscXJm7JPSQrrkyEIwff3FdgDzJMQYHhMXzyyeRiPC1EBH6yZ4sWzhZofqu+FhYUV
eunuoo6olk17UgWD/gjjtWJHbq9DBOtpXHK8uJlVnYTzj3yz36MdOPI0jdDFzILIEQt26FLxCYUE
oSOfPB4r8rSYxJGHRP6rSiDP1LqD4aQwbECnQipwfjdpngAuveRo0a4GHfo2xsgUrHvrcS/6TP3m
A/mcskmD1sPj1tPsIzfRUmrg4qVFyVwn3CqzgT9lM53UHhwRZiQx1mtQuIbDSELjbl5pv03N1vln
YH33tIsfogi9ZAo0ZWQMOmif9iegPI02w0cfmAcx/rllSKZVt2qm772yj+HhZuRgxcfRJ//wySMk
VuJXxAclmoT1ZYepeQYb8k/O213MIFlp+jOBf8nY/E1u7h5ckT8L51/0zu8DBIHojFi2dPOdyPRF
sZ5edOoxCBdma7oleQ8ZJrN0RtDzdlzdEs96BKeq6YSMFNn2KptCX6k+fuyjPaoGF8FqJ5k5IbxB
y+jYqiE4snoQHeatuW8CjyBLVrR81PFdNkfVbpBnUW496TxSlUtWUWfBBhgIiKNZCln5kL0DXMcE
FSbvQ5fiGA7ReRz8SSYM89bed4/4AaXZjAW7zZ/tfnyNu4YSEMM0g1H4vodTV84umRBFBSCdG/lp
j+Xqd8nqZXP/pA1mCABoSgoqfoR0ii+aveohSHDk/lVpMYJsGt4PpP7Ws4jGpfKRL9MdeI7HwYc2
bcYRFEzsKbFC1BOPZKMG8nMdSdRk0QLtFkVjLb4s8ide436Ve/o527mohv74aXpBaq43TBp9TjEY
8AxwePgNUQVXUlogV8AQEOWztuWRTb/5yCAeyO+3Aw6up8H5lBFyQlGop9JR+0uTqWiog+TJ47lU
vX9N5mE/iV5WhtJ7SHIgHMxwRYH5XPTaRv1cnOIsbzKu8tOSdah5GlHWgKBBj/zbLIMMglP2ZHr9
jTj3TjK03iae/ImMnFduia+yY+iESPCArS6X2eNptEDB57G/ZANFH84g0DGoX1gF8Lptkaq7Wdfz
KNA0RYO/xIt608CioU3H70LKfwFP7szh3gY1/vQOgc9EYoJapv1hQZM1iqmZe6AFcYgeY9N7Dsng
K9QihHN54bv71BTa9/SVerQ86YxJM5vjx2hSdzww43k41Keh9t4Wiyh32iEvCfqvWndMUUNBAL9i
7TbirGGLsucua8CedJ6/9WirUhf8nFlxNBKUSpUu9lOr4WeSdsVJEKgEZDyHGkGL8JJNZKtC5VSd
Y6yu7GbqBIlYGmWApCS/IrYKHmSUpREBsK+9tQbY/m2RQ+kxQBRe1tvqEbsaFxjiFxeqtcThDqGm
nvogwg/0cxNBXnLDpbNHVG1YeNQoTf9RhbM8OZAJCpR8NhsBEmBsVSDsD1lzaeAyIzTMa8VjPIEE
zey2yMvW55/UZdctBdTri7xvBCb9JgnhxbvOTXcRAl0CM1Q5qhysbhreUdZd9i7CQJLgc6yeVvOG
7mKJxZ3NMBIgbgnsOOBfngZpHR1ZD27c/txw77QxwfdMCmXAwhhX0/D4LUwIYr1H5uygGPeyLKB1
JhdQyPOt48ynFiie1sgkorq22FgAm1xgcDcFOc5x+mnSFNsAOiS9FBSpJks7cgqceF+SkFVi6HWD
QOaz0yvOHRSfJsYs3RLtZDloXg+SmQv6HgTTpT/lAcE7M0jUJDNaWPlnDihgmy6HngmIHOpxDNMh
NcgzgO/xTlcElQmfPzlqkYlXveVbpfzoscvB4ljXmz/FOfsVt5Ka991CBiosmrAN33602/h+65KX
Awwo1A5dIAKBVEB3K88dDvBmzLAtgOevYtKk3sATgC1GT5ZPvGbZlEIWfbILRcRpCZt5QVxy7JHz
yQSgPA0uqOYH4JaI8gXWDG7KPYrKMbI5aCfsdyg6KOWEstcMpLMZqa4hB76rQEMK2qAwzC+eeGTf
+h7tjrb/qJmedGaRQp8PB0nxOPNZLXiOeHcf0pOOu6MCVbFXKtKXCHg7lhlEj9EWvw2zL4EFsXYP
1k9c2RPBcgWg7rfvravn1f1mEsrE2rgiqFdBQF8imVMt/GOKoke9A1sNiiMsQfLLcsdxqfx1hINm
gfo0hSM/Ye28IGqg28lFr559h9Imqr34iuILfcj64BLuSfCKC30WgXnTxn8dK21it7QuxjQZT6D1
JwuYCPgXotP8vU9x65Ec3yPuDDRHs283BJOWBJx+jJ0lSBTlEpGX4DQls2lDJxAFSh4Cw9F/jhS3
X/YVLlgJMhYaO1tW9jCJxurbOOUmzCjkx1TsWe0oCCc8hJjTG+8HiHdhj2gdiKkyMsgFjwlyhiz6
ClAbQfTq9/GQjSZwGBBWXyqVY5MJlkEE/fG1drZOlQIgF+Gtz0d4z5Fk2oLkh2Xd1C4Bcnb58ndC
Fa4PSzFyDghldi74xob+Hz+ykxQ0v2pmW77a75ik0iWF8IdQAeK5lYVdEyzjI2jqAul9mnz3CZTH
rIctFt+rSd1CisvvaJ2zJs27KluJujMhEt0q461csW8kRNJmB9+KT1aBuUG8nURxTWjRVSSFpFps
6GzHZIeXF0eYQ4ulq4+NuhP8uH6VyNnAu6pyW3yIqPviCX3zgKqiYnxPgfJ02dchjKrXGNxcHFy5
kdklHc2PpGOfyJdsd+vBi6ZIyGeQkFfggldmJrifh36Ra0ovZCBofvreVrjpUE5QY9L4DYsxRGkN
0sU9QqbVAWcNm27Vqyi2L+ipwQnbNh5kivgQTtKvfSQB9ioQbIwwq4MgtV15p7pT0Lk/WwBVHFLz
w3y7QCh+PeTQRZ5yt8Vllkh5ikdAYQJk43ArQnM+YYdCbsdzMKIpNeuLCxAFwaYaBJYjXo9azVW+
ZsV1c/wuPqDiA35E+wTUEPbWabmlOcL4Vu5TxLYXPN9Y25GWUbdc8jEISuOP78nhT93sLwOeHjzJ
mah3vt4qISTFiNgv/ytdEPrYeyabIGL0hIy9LbGhRRlk7fnjjs0mVZdD89axQfQvHVGipPlGBWq+
x3GL9fVoGfm+n+YFc2O62h+FRzr0yIQvc7FsoDPTiikd1HLgPTKvopnnGKakWV5iTsKyz7oIWSAX
l0AvL9DSOmx+GZ4Y6e6kgZdWxHgphRwvZreiYjTDSpwHOa0/txh2iQYNViL7EZXSSY+eXeTIb6Eq
Gmzh6HXxmRKAhEIfT0oeBAM7wrGRVGGVjb/CFbmR8FhOSKEOrelsFTrNK4uGA6JtUauJ6PssxBcS
4+fWmKwzmZY5tKxKtmF1DFl/Npn5xF+0gMnEsqLkGQJXlqK8Fgt5hHXZ9uMGyWFE4ESx5HjsFYJP
dJseBD9+0Hm8TAg5MrW8rit/5OgEss0P9wiv1Kpw2WXo0L4kKQYmMvdfyPO8Kxo/+mFGVJpl2GsT
ywd8+XOlQiCTecFO2hY4ZQrsYEDBKDGE63rB5Ibn8boN72DboQhgZYqmnSvZurb5uKp6TP2CGQm0
/zr/YB6BcmS1BYUYp7BEpsd51W57b8qE5RMu1epxZw8NHQuFpUHFH7n7hwE7IsopjktI9z/StR9R
4tlQIQL9s8emhAqW9WWcMPJrCMZYKzFW0m/vOziAC1ycLII/5XCBvtk9LKfku9nfkSP4CQAC7AB0
1mhDQC61E9YNLQ08zf7eD79YTs3F7FAjkETjQfEywavsbzyDw33H0exdOqyDwNI77DrZsbZgsMHR
rE6bcmBYayKVavoY62XS7QEZnWcTZtiggm1S2ASFxmEj7o4zuCeTwTxNN9GAou3uYsywt2D29zWa
eiQoFjDFPW2wXghbmlxedlbVoHTRYTHQuyKBJnTA1RUdiGCYwLeT0l6nwOVQyLp2kppijPRI9Wr2
F5tCXjAyoKdflkuEyiR1+iIPZPaQW0KTx7Qulb5YP35TxQ8IebDz9xAGDI6PgKXxE5RCNHPbiIU1
jvyd4/5z9iBngUWUmYfCLCwWZWwJhPWFf3UBHGeawh4C71B6/DL0To9EcRp/7JHHyEDeSSj+Sbm9
KUpUhS0bc9XHQBhEEXVX8LCviLtiCMe3nc5AmTdkOOYOgQ8bYSAbw7nsFVFnFkHX3lRNep8jSa8Q
fdc8aGgWwMKcs1M2JLjdZNyGPprLPUvhf/vjamxGq2gA9jEfEugv/gIVwEmXWBTrfbjLZsMhFYYW
oRh3vKD5PV4KrBjpZyRS4ZlwpOZ2V7rbNemhe3TMuzZO/cPmElYhvokfgLULmAkw4UKt3epgwXjp
3HoZcvNHzQxPCZBj7wvE02xcQc8Azj0jatkFCJLnbjxtAZfV8LNwyz2NkF9lSf+OkGpWYjvDryib
7+AxvkkCtkSL/Q9d6Z0d5ak77MOM4y0BFbtv2wnH4YUxh2bJfUgKpxFrDrCwixYSWiRmkyErflgs
dlo1Qh1qgfriZPbl0PJXMZZTdVP+MfkVgUVlYOlBwPQg1s3Mp+uM/TGOBC9i4O1h7T0RFEHrqGK5
E1CHkABS1j+gVG4YoC5AuMFjw6NBQV36M0KQCP4OquEBpsFbBAWo84g4tKr2BUDzRPLvNEUehQym
Zogr1Tjlf24Idd/roGix28heZpHcDqKb5YEdSWX6ZX2wN8xwwN0IaZ/6IH4vJnysgIGBTRiG5WF5
jhFIPyXYfFFi1UaG2QbolFs+Y+cfMvBGyPIBPBAxvcbD4tolzPCcoV3FXKDrJIIk3skHLyUkCUdJ
M2MRczX57j0YbxYTrBvfk1/bgoc2oCEOqCyrRTRvV3uM/xhP2JlpKD/cBNihBK+zSrJI3vEU6ZZ1
d7WxKFngxE6Qja544r/FE0zjSaHuTHDXehNAZcSWwBK7z1ClY17uJElPkFIx3RLsCskJ01AGMwMl
BP+YtplhjO3frSdX1IwnFyZJCfPrL/Y2fLBho+28kiuL10uHBatVnxEgs5hyIN9DtSLLtbh4NRx3
HdK+dbIC7tqeix53o9BQ7PYCGYCQetQSPFPYBoRUegRxsOIZkr2ard+6SSABz5WqYzfkp9tWB5Ie
1WpynJIKzMBCAEVHLHxIGcAwBzkDVovsYMLP/akQW/8ud0RbCb99ov8wUyWW2A0YaTdJxDmI6Kvy
OKGNES87RfOld2y2Gru+RSABGtR6HVIHmAu0fk5oDnf0pqU2+xbB5CAvdpkve4KAMEJ5iC6wkDcs
UNN5D/oPqCe1moP7bsR+Dc6nKuIRegsEAuDBdthY48cKG9X69WFb7O9uGF4CuYQXBSr6uHknYz9v
Far1UtEeHSv0amgZu7igN3s1o7Lnbn7dsKTuppU2PbnlpuHQ7wKzard1BMQHJpaNTtVohscswCoV
XvSfcR7B+jrJJFM15KZGWvIX6w94M+U9REb5OwwJRKIVo9SwVylWatSRRtwgiZf4Md6ylsVdcQVH
dj8RONBjok7qoC+LE6ctLtaSjccbtRwbblbxbyjQy+sIVaq4IT5x/H06ju4iuxNWd9jgjSGJVbKY
xaUfZXhlA1wXiUNpn3BJ4FbPp1EGPcYF+Gph/ISlJguQG+zCio1DhxFCSSHRZWN0wl06gUVcr4D2
uuZIsOvDGAr1XMQPooAgNxxvcaJKqiBd5MAFo//G3nktSW6d6fZVTsw9GPDmYm7S2zJZvm4QZbrh
7QawN/D0Z4HROiRFUqKGI46OhowQI9Tsrs6qzERi//+31uf2aElsgmmjd/ISp7jKK/uZuzOuUdwE
HrhbkrdxRki+DtWOteOw6P0h33JmXsNWf4o6N7YaC8No4iY8Th5ITJa8aR0OviXrIOSLHJSmZsuV
8RB7znYwZ39QwUSZ18tXPeLC4DfWJSWNwun4M5Z89KBJcJZ6xRE3r+oPoel8pFlhvppC9xRPmA1x
Ix6NkU+GsE/61aTN+TVjIPSJqq6zPrXS2reBt5YZqInZlduqU6zo3GbrDdpLl3Kv3E/7QGNFJ+Yx
CazSTpjltHC9HNlVquK1GxurSEvEqVPa2jTJIOkYVZaVvnWNzGbBkiguwURVOudZ5kgTpuCrqoRz
NrFD6i1ZjiwujG3tnrr4sS9QE/G5GykfQ4Y2vbteeRe78Wc9j9eLPmfavjQGDF5TIx7hO5iSVpvA
CV5r3y8Ofyyi9z9H3/3EaPtjmm4G4KwZnPt1BG92un7rE/jFP/kNxqMFBdIOXyvqf8uzdLC+bzCe
hdDVgUW2dMNA2Tuben9sdGXjxD+uoVuOASH8g9H1d8B48Ma/BONRL6jbCA1sx3R4FD+GkV2IGd2Z
YbyJk8kfDONV0/RRVOpPGO9fEsYbNGtVCOcbjBdPqFC4XfgZjMdyYjdY/f8/MF6l4Hd8KX4zjBdm
HJ9+G4zXx/2T0ZEW+kNgPHsavoZkZX4M40HFViqBQf85jNfr1dLwrT8Cxss9NGoi9Tc2KlHHSwkQ
zDCequKR2L3xz4bxzMlp9iM6l98J4wl3ITtjawWEWPpZ8BOx3x89r7x3hAIr7A/TLAMa2eQQF0AQ
5HBeasSmDO1yXeVWtULAVd0ExFHi3PKPGbSnybT1lGeScSIj92VfaLsseJCdGZzHVCthPxZ+a+Uv
iFnrXdn2wyasbjqi917YDpvIyrBacp8sRHDwWZWvxok8iY4HE+crQlgTDdcmzS2kVHnjrUrd/ZiM
5Ok1ncTr5HGfVdtnw068J2NMnptQFOti1CP8SOQYNZUxG3BJ+0Zjek9meoKdZcbK/u0un+qLnRFF
CQKXm54+mNMtj44rbgzJ4ZDvleiEIoLUCg5syjU4WX84sSHRdomPAPvX1k+EtnassHh2jf7O9sRT
2KiPMJxwxDkq5Q5wcBfWPDlw46UwjfCGXNnZSkmRtc1YoiTGTWNN3Kzn0cQp7E0MqbU1RXnP+lc/
E+OB6XXStR8xtjJc9y4dACF8w1/OS1JEgDXpszGtiK04mykfyJOK17BWHx23g2MwnvoMEetUv7p1
9VbH3palYN+95n7NxMwhE80MSWb6KujnNZW7G61yiWHrKhNsxIc+v/dYdgaO9nDiST/3afmkMKc6
Y7v1044paF6+klEswKEZstUVsx2XMFKG3gOVF9xxYX0tUoZoAmHUgmNmMHyIYXjoWveSBfHblPvr
otGXup+jm8JQmxIhqyVzh8xe+pXPJlFsmnjadCq+M1BZlZDqfeK+wvvv0yJft2o62k5FQJWI/1ju
q7a+5Wi9TEJCe4Fz/IJh94Y9AYiJs3GijnmlQfSg2UicFaq0NqUxoMXVlmWhETlzl9hL1+QMd7Vv
Pxmq/hh4L7BaI2nlbM2+u0/bBn2GrG5IUl35IFS2E6+HwLw35jXYLAJzw/hx4KsqvT4llbhv35wI
oHw0EMhmQ3ivvBcZBFdYsm/rUHvWOfkF/nRoRp+h3ZxHVcHWdwPmGmb5zpnz3Gj6zpn4+WaJf2sz
G23Y3eSs+52Jlbtjlgw1B3xRgMEp8+Yw2erVJuJGn7ltD8fdbZ1iuvbCbN+G+r3meD6xiPyK598k
GhFtdGN86oksFLsRRgBoeGdZ9d7poVLa7kn6xgPB3xelZ6u4qrdR/RaWPQmakQmNU/XeIhAa23YG
JfkILayv3YIDWMLwzKm5ze8UquM6OjlNd0yjgb2IftKktqvD+LazgAb69LWzODOSLmxTXKn6crC+
pn7xkKEw54qr2UuHKJaRn6FxLkZ7P2XOvdsDV6MTXTI9fmxkvddaXKaWYB0yO9Gl3ty5aJS9eloh
k/20mA71tTh42bjuOrSZeACSyr4bNePY92m7UHF436bhHJPS1lVXoBI1HmRYnbQ+uQqR6BcWM/Iy
2jZt/cWt/BfDjLksBCsVYFBWHbLlBNKhZAGZXDhdPsRR8Axhs6/T9RzNcSeTPMN4KAO8qTU/xaHZ
kuupA39FIFqwZnERsJf9Xd5cS7siCKUuOlb6ZlLvFlFJJsvME2K+tWYqb82IYCgnadI7DT4uK72O
MsgM8gUaHLx9xLdMZLcjy1mN4tPOuqew71KSOUTKexe3VtPm4PxmmyzbfjoEnA+XXSX9ve9WB0R2
1bXGkneXeOYes9pbk7sI6HIm1oT06id5iiLv01fESLrEu3S13a50KzuyVVgnA1D8MISI3ifzXAwx
7+12PCUE50XHZwvKyU80Qdk5QTl7VIFcpbW7Z/7LPD7Kb4Lc+SIbrkemTi4wnEcyIcxUQSz2EJmf
IFirZmCQKElSjoXnryoVPiaGs8ocmZGG8aujHQdXnoOZjt2qfRVkpbmeVI7ZetDVwU3RlAt5L2rq
FuyMEXOTaxxCeXgkLFhald6bB7pGmkUr+cgJQDFcNsBGeJuwd0WSgam15nqmafGNPWFzbBF1C4aa
C5kWNm4fFBI4w8nANToJKC4omY9BnXD3kNVrHAHXhZcFsx/2toQk5UW/y/Cb8DED6OSNun6K03AO
CTKBS6Z+3EQjQmjIKk7WQmIKonuCYbPHpmc1Sq8lhBKNq8jnsui10WsXmHjNZPtOOLbe60J7IXvz
ZULlmw/uvoSAPAwTLsk20hVmgOk9seoUc0R8SGPnXYRjvq1aZiqZCB96F0GrTiqBZJQySJvIbJUY
pbbhZ8bfxtorZxECIqS1K4INRMMTrVv1BYLTkfRAkwcNK7v+K6URJD67dhdmrSL0wCWuSRyHF+J0
CEsXP7nZXjFQcpaz5Lyz7q0EYSog1ddAI6QWDmpcuU52zex/OnamWRA/KS/B6xCo2ybKSHvKEuhw
4nkqtX5VaGG59Ut+4pN1D4nEZM9iyIm9yT1NQXfJNRkeLEsYyxi0iRCH3XNJIFNH1VMLkNI2N8l9
ILyrphDmurPJDpqm/6iTRLhqAAZWfWmcHLosjnmLnUHqxqJJWpc4MI429INnXZteNMWtR9NJjJ5p
SPbYBr9RJM8YENd5Zx7xPzQrPxnJ5QXcGHTdhylVv6cpUVxaxkiqaKp1GVjDQjNNA4Nnd0EApjZu
wrJMyeakTQfaDNyDnWKrkyEp6t66ES3vHAbEs8E5nq/e43OVD5tEx2wUxe29O3+IGMNorNJ5TRBW
6S6SOdGt+UdAQcL12G2HcVZE7bSp1Ym9Dgy0E4PUONlIEWIlTKtmWNeabyxt+jqWvcu2rFbRHrtm
f8S3SFZToFW3NKTIk/BXZT3rT+qNxXJ/a89Tpma+bJizAldEDessNsg7xq7aWZaEratuL3WyBsJo
bbYd5DE6k0V+IcNtHEA5lllwqIDdcGB0Sxwo+douEKMnGRcJbIPXWSsfRImPK7Am8qs+oGMaaTpv
uEGuWuIni98/AVWYMIAytJffMgHNXcvnqap/mIB6ZnDxCm4N/8UnoAzSibaj2v9XnIAmCHa40+Ja
8rcmoK6URxSLvzQBNTP3k263n09AmThyc6v5v3cCSgbVXpdcbX59AqoakMWJVcnvnoAmQ17+Fyag
v+pc/ImB7PeozP4F56SGa1BHxa7yb01Kv6+wJLz3lwbPH49Lf/QF/q69zPvOmItUdSOwPf7KH9vL
9O8s0zXAHVykjzQZ8Hj+MjANvrPwmdH1/n1HNfz7P2Ivg2n+a3kZZkiP3Z3lzRVYyIp+Oi9tVCMI
dujTsvsjRQN6aeJ39ZzfIBoQjRdu21b9LxUNTA6rExLnf4oGtJtMBxEkj/J3RQPxWKXrTCMr/M8U
DdTC3gWp/ndFA4NhoDovhj9ONBAiN8aJ/kuiARgs7IJAZr9XNBBGyXtGh8Y/KBrwGoLFZotI5t9S
NKCMkdfnwNLyp6IB6VGZZpW/UTTQtJFahlX5C6KBum3vtdH7QTSAp4ihYI+O4pdEA0WZDXMu858m
GmiqvFmOUv9TNPA/IBqIrUOp/yAaUEFuruuy2ConfDaTfmf60wvM2E0Dct1UcKwOAgRi4Skjvxiw
LQ00RgbEYSWFb2sRuJzMU9fFwUPCVAOZiGuMm5MLOMURcRmIJFl24Xj0rfQqM5uXXqUbI6yqRZtX
n3EI8l1rb7r07lIEDEmD63g2F3TrzCHPmANX0xGwEbkPGuV9DWP8Fqyt6LkcQlTtpK6DO6EHxTuR
izfc+7vSCwVfsu5Wqaq2+CEhoZr4qWnsi+1WyBMjc13ymEH/ok3nTCRMw5zgEw0sI2gbERH7KbPx
ITM4J6nvMzOOZHsyKEdZSIu/eHYXMgHGBJG6+C0q+HFSSszsHoKWMrjcBDUmnkJcmJ4yXZF4NyMv
A+TzgKiYfo5DPKyI9BOXDdllrFQv0g2e62WH7p0ZTfiSN+0qdyRZeBf+Q7fbp74aNplDrqsb1X2h
xUyPZETSCB4564xlRlZF5i8+Hi1F5IN8UoHXyyKrLk2O4WoV0Q+6qqpmY9jRpemBUhL2Kd50k0BC
L8zefyR5myyFQUpTEsKKgpeZ9+WInAJ9CB4sHYv3o3FLoIfXAuD2QqHLVFYL8Bg8TkPwTICcQR3j
nbyndsWUPMzKXvuqffeqY+b0V77SAFooFQj927LJp30aCgxO5bAmeOOtMhuHzRAyQjIRH1lx89ol
26H3rKU15LixyHxN5TKpeSEoZNJerV3HvfdJuPGWdAutW8XAZiA+gF8ZZFKheCOpWDFkw3lyrmiU
tC6ZF98KNV0I0O8IPV3RuQGmSVMMVSsJ9VPSsa4Hw62ouEKuWw/914puOab5/Ui5AM+VtM6i1DUy
QQBA1bSyRtLmqih3NP9dpal5L6YJ+ZdjbIRdP2Z5Wi+FEEen60NGTemr1ZKR166BfsnJmyJYJwyL
nZ6UcEQwcfnV9sOC4RCQCT9Qs/POiaXk0gnih3SAOIhSWCSssOnOv018T1u3VsI42KS6pSoMlgJt
tkiz6IbqFJcoGFIUYEwSgp67bx2LaQvdQbo5LTla3NiaAJlhaeB4khS6Px7D1tkXlYB9CuW9AXMU
NaFNBls8oi64CmpBtd5jJMA/mJEiroIVzxjiMSxGEFulR72z9wRArjGVbQ1veKD1kM1MetGN5ro3
oPoiI3uiWRe1S6RepENlS8iskDTkTRc261LSnihhX4KqPrUdHE6i1o6olpm4t4N64zjqaBjRVQ3E
RmWBOX7xOo/uheKaLpOlRVpTohUnms+UPKUSRW8ZCH3/UNu+uTMVZLgvLo68ZbnywUaR0Z1mRUvD
Cg91kt2W461y8aa22mLQibnnLKsUdZgLqzKvS7jrOSLK1PJgW+qqDNwHa/YRp8lzZc6G43TGzZ4d
Z2nOrRW5E12JFnQoGMSOoTtW6Yc4NHdd7zwaA5lDldOKU5gA35egprwvY9g+WOMXgSWst9NTbWgN
KUbjyq6SWwwd+8Afz3kVrpKSlUMgl1MA/O5+iWKxc9tbO9UBMKJlxFu2zpJT6xDc439YVc7Iy+qS
chtvS0xwWTj9HszDhLnyn72RjKmf8FqvgvqhFOqjiDU6eSvrvWSbN40SOMSt3iw/uzKNh9qk26IS
Kc5I9kwSWrHxi7u8doFBMSYs1OQTXA1jce6HMdpKPPg9TqJdJYut60bTSoP6x15FjlhpfbR3IwdY
m9CtKNG2S+DpQU75ctcNWbGpbFiTRlKlm5G73Yr01h4GZoBp85VKmROSJC7AtvWUExJn8M3Ozgs2
WcRWvc+91174j0l1IOmzHkLFi5yGq4ZuSVyHD76Y7WdIrBf1yAJNTJvv/27PvDNyWpxQGci1R90e
FPHG84vyRLh7VrUCB4RmR98aL2WbgtSmuRtr27+2eqaLFCpg45j7P2flrFPQ/fSP58v+N09XDFzs
v55DO75xszC8tXPX/C9MVuY//G2yYn1nGabhBA4TEjfQbf7Ltyja3/DC69/ZLDk93fatuY7cQhn/
w2Rl7p8HWkbB4rim848MVjzzZ4MVg2IO3TF9cndEzv56sIIjIykSK2Kl3tYXC2tNNxZUGo6nifx1
SHKC0LR2cIp668ZoleLoFamGEON7qJKN3buvGDlNaqupfsnqO9V708rREWkZcQ37XeX1Oo7m9ZO5
j5N0X4puMwr9M+6XvmO/ubaEE0TVLG2Ytiy8Kg3/3jKxaAT+FgEdpAMxbe3kjMVD0wxcqWnu0Mfm
mWzFoQvb+7Lwng2HkG/sgTgGu8koLoRAyLfWiPO6k9W3V6UntkWovzXBMTVqQFWqHLFQVCcOO4cB
S4TZfLTORcYSwQUCArbwvf3asAjynWSd9yWZYm3VlWon+XwxuHEYWlKe+wrVaE4YFuh6qxnmphTZ
tdALVpUeF017xyKKUk5CHRRKWuWOfuhtjfGLesZFkooNme+tkxzLxtyaiX8QI5WkqUEFIZlAi/SJ
BlqaaVRJFWvXnZ64Af3qUXA7NTGq9+GSi9kUFyxqrVrprCbpnltGdEfVXb/mtbgwNYNw91ZqzyW1
F5D4UBTZrujsZeaCEIBJ0i/E0kpuCmxRecUngr/SxZezRi2YS1thRtlVGHe3IirRSEa3HdpMt83e
3dyDUJ/t/F35SdXKY1G11z4u13TwNgU3pbPse5UX556MfRj0x4YvoAXmeyBKemflmXz5pZY4JkR+
n+j6s52Xd64OqIqAkLbhL6U2gUvp3PR1wadjNCWmfhIxaBsmy/zEU0FUI7BJGdy0qRvuCSEMOdhY
jRpvim+btBuWASRoEl9XSqPBhMbkJnwpMfZFuriCy912EFqd2Zz7/Km13GPs6mcZxK/FJM4mTWOj
/irFuDMMbZm3+Me1fD9M452qNXa+bJaxZUqi8G54kWw/JcayunrntlYsUAtEXXOXsaAKubXHyMbd
Bc6TceweaGpRYL9LW0u3Uzp8Ldkvsr19893xEmUarAjaPz+m+Fe4zq3CNbswsFLqvrwaEnM5GDH6
RNLE3UTLE62RQBvTKR3oR7doR+nOTlndkIEOW+IuRv+s8ctqGt+S8aOtuZnCx4czqLlDsfbCXcjn
yNmLm6CzK4Il1sJ+h+JqRX6azxWcXmWx5K8rWLO2VXnK8RlNnnPgCAFp7m9Mi896a0WM5l1ystCn
cZfxW0psE9Ad9Uu1DqfwXXU6+CqqKxFscp0gEZarwlWXNh3oUAxP4WhcV4P5aGQs9KO3RNBCniiE
mTZdb8eQAxkdKPl2IjOzwHkn4QMniooDiPwUOYKV7NNaX7OmxfxT7zCAnnGxvY5xsLNJDmLy2Tlh
v+nB+WyUXNq269qIzomHOA/1W9OLjz4Z+DGjXbsoq2BBO3d5zstd6iT6SgbhqTLRU5HUQFjgz00I
vK3lSKimzVz0T8N14pIqqzU6oFP93mjoAcxA7QqUYOAlql6k2ilPVX6ifMIKuNWI2fIt80xcMnzz
GDKWJfTmDvbdRJVltJwvoKcdycvcLrh+clUsqWlNw+A26YD7wSd4w8esa0fnzbM4+TqMzgDEfQh4
Ds4W5YJ1YXhcbKJs62RFvBHcXsoapV4VOeY6pVoAyQT/CjPkBj7LY7pDuYy4Htc4RJTjEVvBWdbh
2RDFu8MBu60Kd52S6lv6E3en3/9efAJiCFYUXBgrldjcGhtoRIvBgKyZ1aZTaMrjxOuYGx1O0D6X
Py0ovavJhL0xG6rd/mSCv2eCx0F+pu8/MMEIEAnTALrjSPkVJjikegqNSPsbmWCl415kMP9rTPA0
UAqh5wEF4z9jgvGdHAXtRH8oE+yplgODjmDzj2CCw6DAUvNPYIKzXt83s+z7v48JpjidIUEZtX/F
BGs1THDc/WYmOKA4ah9Ms2nm34IJJpJyCYXH7unflwkmNPI46SibfhMTbMcO12XxQEHlpS+LS902
G6TpC6RUwNY6uH5qVbikaTwmfWg1zisWMqKO1eXP4+OXsku68X6sv/znf/wqxPRtt25wZPv14+Pj
KMCYkvLtl86O/MlvZ0f3O1bohqUjQrIMz/J/ODva3/lwY07AMckw2Y0DGP2AMfGLNhCTZZPGmk+I
/+/s6H8XWPR/eY5hu7T5caz8S8PkT6oyoy/Vt///f8q+uIH27sR//odheHNnWJWPUVXOBZDEAUwQ
JsABn4fnOrr7V2v5cOBklvoexdmdcVJ0fS5ck7lEJvyXvim2yZh+xE331cSfA4nQ4fyAlU3pH/da
tWmCmluaPPpw40ws4m0xdxaPrcmUixpjDXChhyXwqTf2TOc8zH3HxNwwSxGotCw6uenl2zlpS8d6
Ha6itD7Kkmaz2qW2aW5S7p3umqK9m4ipfI5ztLXKCwVjF73X7xBYbJXnPg1Nf4qpaKYRETw+OZCM
O0XSvivz8coas6NBBa4DRttK+g1QKXiMwcudmnugq37cYooFUceN0cxV0binKjd//f5BYmNYZ9C7
ysAl79j4fpW58oLxFbfjJk/eUHxyFI1firmdOqSmGt3ZuUa9ZVBfPVFjPVBnPcUF3hFM9ITUkjda
5/Djj2uDmF/YBFtshvdNm72MyfA0aPFb0WsGJ+T8PZxbtAvqtENqtSuckG0/wi0ytFWY5CQF3KYt
a/xH5ZmiBKK67bpBcIOJ96aXWCSHIwFbLJb2plbpWWTmsYBedDuf3mXrPnLGTaqhbc4rOrdIIVcn
EeE5NQGKlyPV4XI2jnYGvWT+3CveUTBeFmNK7XTzLJ0akjzmSPmORl9bxdbw0lJRnlbOyQd4juLn
Cs/Drpm7zJu51ZyYabtgTnCwGJU5XfnkjwvpRNjnGVyQ0PPdubYN04nhEPb2aE7vm5Dzp9zbVrGk
h/cqVN1DZExX7CbOiur1XnnLqP2wZXsXDxiztRs/l5SK98dLTXF7SoF7Oje5l1S6d8AH/vih5qZ3
Pbecpd1Jvq85S5rQ98tqhdWTEXbH2WYuu2TlDcFmauBR6oqsYDaxnUqzBysQOyqRIUeL/MP2zx5F
9HWov5Qy5dukor7sUZIQzxQuE3C94gA511EENgXjfPE4m/YadhruoS8AjIfRYo8QrUUUrsrA32ia
+6yXxV0siiurGm+yKZxFYLR42y4EjEmpfLKSpQvczlRyEuod58ZJ6i9gsZZFF3wyM9PFwfYxttEa
EnX+9WTL8ySSgzmYX434FPiEptuMtoRYb5600D+MqmA9Z3f0qk038NkbzbsVdGWQrQ278cnUdNLn
gyHXDm8ro3OHVaO1LXqYcQE+QGNmiW2CGrBL0dZfawvj0lgeKL2m8LJOzJXvGWe/0wZAAaxfIwfg
qU1WJCM3BcUOnmEdB3UMcgj62M7UYqCDD3netGFyxMsgepcJmdVZ3iquZiCoMcetqV1VxjMQwkZm
LvD4J/OfvrP2OPTRPemP2pgjF1CvkQGdURblNuWFta7scdX0EzdzXXqTCqwDTGtdz3xsJ9aasD6U
Xm/nJZKfN3uLL2xbsPV+shMIPIYkPJRpeduOCr+ebZyGZtrTsdfPjzKucK+GFpK3YNR2udecsqS+
DHlwqNunoioOHPfvqjhh/TRaz2PZ33eJcbLrN2LlS1ev9mbQbYM6OlNdfew8b5sxOAh5gY8hoViu
2Ssdu7qTLbu8OUYs/L0jbWsbKqU3Uq2kJg5u260IR5AXljsuZyxAm1XrIeY2sWxarCm1dT+Ep37S
DnjnF47FD8oyb8xQ7ZWVrxvdPmahtpdOsyVmjVdip+Vc3QjR9wV/zAadkMOxGjvcQZxOnWTVov1w
Q3E/UjybuvKQEcLtciyEQic0LF5xYZSJcaU0Rvb89x1Oyc3k9tAqOcliwbqmva4R2uROyXe3tHoa
e2VpX40BdR16SF2ethCEqvvxBFt+y2jiyK3NrpmZhV57KJQ4A0nlmxADg1JMO7Pi7A4ZpAUtEYbO
p4aEga8spLVSCiLbw1MRqYfBdXZs+G691Afj8uYCIJNkcGOgOC6vpzE/VKG+s53gFLpo5bN+gxB5
IWf9rOHyG7LAQgIwE1elZl5DPBj7SNGCp7wnYBW9o/Rj/NCuapcORMtwNrlfYnX2JxAliZB6jMVH
NiWYtqGw4si9tT2aSfoMfTq/alGWV/pL30NKqlrztgjN+Oyo5FwaiXWLOuk2HCxB3Uf01jF79d2C
mD/qnOXQu+NZC7N8XZvBDa/r4lp47aIZqtNYs6kqrHZv8P5D0ifVtomTY4gICkKI0YxuNoxxYrgv
kCNK/6YBCT1jCEl7414Dv18lSluliVntJm3Y+ZXQjkLVu0gxisk99VAMFHJOxRdq1wc9Kw99yW55
tMiye5VNan0QS92VL5Md8XHJk9QyozGE85FPDZWE7dGRbF5iL3rzG/WQFB9NnFbUUZrxEtxxYwZP
eoc4UA+RbLjb+d3kkmzKy2ccy+wd2WLrhMSnNz90b9Iyv3EnrhlQKJ0IjoGZLHUhn8whQ9jWRgtk
WmAC1FXo8hBMSMy88YHekOcm6LhitONZjk+are9V6W/clI+6KjPf4s68Nvpwp9m0KmtMCYty47rm
ytSa5TC7yJPH2h5o/M1R4pgLhXor7SbMV4l1loPChd/dU5HO7GyPlWxfYBcMi+wiMvcxKNSrExTP
URluda84y2Q8OeyNWAztDT4Ai55tZAULE49UqlYXZjEyusHKe3IwgJshFwItOwZdeV1OE4pTl+cH
9cKghxGzKoit0WpemMXZFr0uUWfvVFicB4Pp965tq2o/XYi0P9m8ncFzRK82ht6vMZvEUb6xBueo
U1KA522b2+4p9fSNtMU2x3ABr7Fqr81mxEOn+M5P4ipdAXg+uprcyai8AZo59bHzyE/9EOcTU7xq
lXsam0FjOIgB80lT+e9tHBySkVuwUfXBxkHHQf1NvwrirGJmxvtS6ouE2eWU9Qho2LLpUbZLfQpL
yqZggNbrr6Lj/oI5Pm7KbloEvNoJJ/Uhaqv8aii1t2y2hchJ4jNTz8Sf02NnpaeEG9sdcA7bvPBa
coFg9uetrQrn5gxBLIKU3u1ED8Yr3eiW/aDyla4ppLlxMC4gn3SAC6/DuZYvKmdKV2k3Gns/c5EL
pc5Gj0w2CkaOZYniokUq6/ZQWmKNaLixse0yhaeJKBvu2qCgh2ac4oPP9GajMoncNTJWjR19ulEl
tm5dbpMe78lEnGBF/0XPcY/nauW44bBq+4grSaqsleWSs5nwasuB71323XOcCpMr0D4ICnT9RfyG
ki0gJxI1y9bIzKVbu0sLc0rQIavjUx08dJKPU0kriOK5LdEu6TWkznOl4aFq82AfRv5pQN3UNp+i
aD96Q+ExHuOEd73zjCHl7KLqM2Mr22ZBQL9Ke5tpIHJJ7afULnh4OYPrGIRsDgjPcfoEkBM5VBTi
BQ1qfhAVyiEhnPusF5+dfz+kSp3T1kefOp1s6mbOccgj02daKcGAZI8OxjjDOPVqpLjJptrH1GuW
vq57kOH0Vfeci60V3qZB9Rmq0LhD7/pk5iI7Zkn7gRGIbg/HeZg0RO1NTSewaEIapSK6GOy6OXie
Yy8SH14lb/H/QKkgmKtKQj/kZaJsU4PLTex+WvA5aeFT1dhJiLvWMij2mDm7CuDOo/iih00Cw/O8
Zi0bdfDA86iYum4oqAHaS4D3BBBfB8zH0wiUlKwMID8cRDCGPqPzeMFs/IXmpi95pG1y4EB8uHtE
K/S/VyfdeChnhjAGJmxmqjB3vfs+Z8DUtPrRTcy70kbOG3c7i1REB5hoAigyvv50ARYpebgeABjj
yVunCusPrUg5V65q36uE85hYNgOXwRk6rbW7sZSXPkgZKz9yjGQDxasdPWv2MJVfs0RfavorDrGN
ALHUw/w17oyPCvTSS8OdsCDzQDJt0ExbD4/xlOM8xxxDRy0XA+Us2mZaj6bcd4O/8cE87Zn31GY3
VzAzoFr1FoGEStBQCSI6gIrWIKM26KgJf6bVYqdASnGF7bjo1/KpGbS1P+m81GV65WmmD+s53pcq
3dsgqg6oqpyZVY2l++x2AWVNQVoZbC8kiCvFRRt7Zl7HmX6tFRB7uE1nKHYGm2ow2RBclpPXuzfz
sxkgrYIQqWey1gexnUBtK5DbBPR2AMGV3os/avfNzHAaJvkG7WPsuRFs2lMbK+qYs0c5H6MdTa1n
6NQC9fVAiOjYvjJAgJOZBTb67l4622ZmhHtgYR1ouAIenoCIJ2DiiHvnArjYHigi4KsGnb3hkxQP
FXVAwMg2UDJlV5sESFkAK38mYMsx+PLIrs1uylvuovZ1wEUIzLkBd+biu046f18oi4I79EZg0dRd
3LVg0i24dOZ4K5/9cAVGnYBT92DVSGDjVQ5ojRR8jTPtLR78i2+ph2gaP9ITOGCNVguuMQPYHsD7
sJa6CweUu5qZ7mKmu/v/y96ZJUeOpNd6QxdlcAwO4DXmgRFBBsfkC4xMkpjnGbvR412HNnY/T5VV
q1vKllJqXVmb9UOZlWUmpyDC/R/O+Y7yeScYvhm+hhi36u2AFdzvyuccDuRLGUdPuZZ/zXr+QPBz
iBZEP0895WTl0tMTy4U5jXClUqVrUCeXm7Z9FTbkKmdrY07HjP/aYlYfMa03mNdBvH8no/J1NPA2
8/qMmNwLTHQjZbTu0aS4y0h54Uth3TvKHW8Qs7d2RXFXwFM6QbR/SGRlbvsU/yreeknBv5TY7Svl
u+ctgQkXK77LAXOb6VQ2RsYt2ePWV759z6ee9LDym1j6bWXtVx5/R7n9gRobWyjr30Utsa+631GN
cT00OIwVKyBR1ABd8QOE3d1qDvdvD1nABTFgKtaALerrTGTYfadPx2IkHjCw0gepCAVIW0AgdpKp
+dgE+1KRDPQpetEV26CwTmRypVv0Pa9nkP7PNTFnmloHa8MMclgxEmpFS0gyo13LGnOd2+SwFPrY
O1i1St4Jv6TiLTSAF3zvwsSmJ3h9LncuienfkBiOMawGMqj8U1I9GbC3phrPQaK4DmEwyBsXXq4H
v5+lbrLIFQUiV+2fA8Rq7XkwxWRKj2iXyBK1vcdjqQ3xjoeqS+8J+WJdruNere7s2ntgE0+RF2zn
btV04V639Bvg30EJXrgBnU3fbwICJWJlUzjDFgOpOyMCwxV8q7bHDGPeyh4WvHb8x1z1l+aqUJl+
Plc91v/8T+hy/vn/hvXbx+f3n4hz+BR/DFhtV6IR9FC/GAxL/zRgtX8D22QqFpSlu9ITCGd+H7Da
+m8OVClAUZzRumV4zF5/F+fwVzrzWEXitWyp25bzKwNWz/g381Xh4pMWusGcl0Gu+vb+NSaq6lyb
GBIiY9LUPTUDPBdOWEqviKAkXHtG8y7VBNIcCUHSk2MTjTezEXym/jUJFGnQ5mFl1LnwzAAZ8MEI
povp4WNFurewiSsqgunDmfvvVQ+lnRUKfAKPLJgwiR+g/Z4aZ7idBxtcZ5mX64YwiK7tkDBU2ofW
jbhcGmIamCvSGFlfkPYXhgMa35XXWhCa54hD0j0igSD2C2BcUBfvIvSKje0Q21unRPRFbniuIudG
5sSygi9YtLVus+WezqBMOcjlGp/+sm3M+6BLnyiIX1vbf6rSU0zo3aLsjBsT1CCK3Sfa7pNtAfhz
pjOFL4hXj2inwnlGF4hzO9oB6r/mDQNqrgmLNp59efQfxV65pphXZef/iL0afCtbT3759xF7lWj1
fRRZ/9nYq5h47GUNvPxvF3tVABFcQpr9b8Vemfl4HHXoIX8Ze9VI2N6p7yV/49grEmQWDqk7/99j
r7RxSE6B3f1PxF5FBjWYz+mz/R+JvSJxZ9WX4q/GXiU1JjdjuiHRmqmxAZbij9gra6jqDcEXfzX2
qkSBHDI4/TuIvSIAgZWEA1/X+JfYq9ZiLyMHJVr+b8ReBZUEN+tCR/hJ7JWVS9p6s/q12Ku0OQ4m
svY/Yq9gkq+cMNqVWfTRpk9+Qv/v1ezeKp002Wqgt6FidKHSdd0KjD1RfWXqrTONhU5+4xp1tnTr
st7YkY86q0jfCVJsFyYxJlwewMCbe9/r132Z3jbkW3WgcSptV5nD90TX36HJMlFwEVCGJMEV0W3n
lxu/d9fIYY+z410jZsZxPG0z3X1Q+iUYGRMdjm5CLmLHdwkK/5iKg0YM2JTa/IUY32KRvdrAtqSF
jSGYv4qCLoy8N4J059u6wn0RNNqHDusj0bmDDB61Totozno7XUhGfjqduHb0XHVjaQkkN8MMVkNQ
v2WE+8pC/z52F8sav3w5vlpN/WZpM9yw3H32ejKzfOIH1Sx36crgkrHV6SefFJbq4PkWHGVv2+bx
vo+y2/K5UKwtzU3vkOy/d8XwEAf2HWEn7I1oo0VW3pqagREpNMg0yMYK4Vf3mPYBXGWFxecDA2f4
5gTVO8yVo+7FJDQ1Jymqe5m1n0aZ7JwMBskww9fxwnhfgPiu7B3MJejEQcJA216E42sZiZeAiRzJ
uIytzfTdMbvLZFgGO795Xbf5yvXm46B/SKIiV3CnmwWyw1NdatugEOz5iPbSY/e9YzyKkA0lbnXU
EucaQypb2JX4yn1zp/WIgFseGydkptPobsT4s34rdSZu5IHIDJV9IvSnvPdOhpcdLQvAW9c9JsW4
N+QtZiqCi5O0xJHVHlK3PbeRPOTved891rPaWJI6URpraMWbgv671dqtNJaNVd2Gzuwt/HaVG7RS
RhCtgztsVjHkWfo2YCkPcXwXaKC/iyk210Jsh3Z4VxMjCTlz4Wjy7MTJJ9ptAyiYEnQqRuOI5t9x
AbcT/sd2ICds3k/veyDHi9Lx7DOIQrK8iUFapNrziB64dXXrKY4BuoFYzwNmnGPwYVf1sLZGPeI1
MxH90T9xWJ7r6tqGhOW4jDA2oTZudBd1LvvgaWOJNL0xbVjj75O/sNpiPqZtsMYTAvPXS9zbfgqv
ZIucm1TDFVcWhDnpnrbXSL4N505sKuBTgI2gneO6P9mC9JjMT09zqJGMpBhajAgnD7y/bO6jcpqI
BKiSzRAbwyoch3NRVMbDZAsuY/sl5QX34dVv8kDHyAbevilwmZlzstKH1iGMJNagm1ONKcY8elbc
H8shdIsVPwXBu/007Gd/BvuIK8V3bMxSad9sibL56FIC6icLsQr9Xl1G8sQi5CDy/uAQULGTsKAX
1iUK9Ks/mPqi9iEuNhUjFjl0p9liPTUTH4KRP6lWVetaZ03LLoZPKE9lu4Rh467LDZ3IDy+5FoMA
MhS4/jJK7WrTN+WLCK1iOY1etzEYYK6lyQ55QFlX9uhqU6yHakOPrQQKPt6OedlM3rEdY+hx48Wq
ya5hZFdP3kPopCS3QarEOJQog5+t1Z+DlHzyKtrB+1paIj4Es8Z62XjN5fw1ZTaOH3tJllXZ9986
Lzx1ZDGRpCHCfc32Ox8QtWelzcKBt7VTR88+MTB1HZPcIZ5iiQWrTd6Hqro4rBoLYzqSYsGJaW4t
JnwxKw643KF8ayoQYewoAjGS4WSefLTjVfAt9BilzfOA3Le/BFp3LUv/cYz065CW59YPD52+hVj9
XhB6KGIsWiaBM40lbtugvSi+1VAHb3zVbRS08IKUUus2aiLYbsRg5TqKXl9pGGTJrt3C9ZYEL2nj
XpXqmjCGk+if21C7zQPiXDm6yqHaJHyTJqCoBZzDZ6G5IK0nXJIk6kDE4/V3xcEm4rGvzYOhF4/l
4L7o6Xd28hvTeM8IHEqNeR+Y3p1SVzDLuQUHfOw7onWQuBtIpQxLvx3z+KEZpl3qu2ee9cvETqqx
7MPQZA9TOvAaPvete1O5xCBYkPEj9yPNB4ILUCyw/cPvVw/aV5CFlyxw5GbAF8WX7dfpSIzpEJ5x
VxllNS77GDOBVtZkaIOVs0n2AvHkzuVm7FoGzty27CyaQ8U0MextwTZEvrscQWHCSz2L9qgPHXsx
96YYGT62HNPZJVJXQ+G3JfbZ6H3wq12kRe/hNs9ZoATdJ4FsB5vgEMBfBF5NjHrWkMu9RcSUdEH8
GEmRQXw1x0lnQ9ndVZNAgD8IvgUzks2hiydy74ts3TnpV8lr04umWHm19mVrn2GXPIiZ762bMxt+
V9MuwUk94wsj+EgSyqaX096exlPvQUlj74Apr70w//xeRtlhDIpkx0bdYSWQeWxQJ/vdhPDPiWq/
TqW8YrbDGQpjTe9MtDNImzXvjYyTJePLwiBXWHdXHuWMzcKzYBFvaiQspKTl6EZ/6Br/SrDevdZ3
O7b5m4oNPUbJbSzQxhvjTvbsiWhBNyXID23ovuCofQwVFHfk2s//GOP80hgHVdrPxzg30ftn/dPx
DR/6+/gGzDd7H2S0hk3YnbAA0PzurbJ+M3EV6h4jGMuwWCv8aXwjftMR0+mOI03JDNb5kz6O8Y3l
8Aldrk7DsKTu/cr4BgjOX8rjhGR+o+PjEkLhcBQF/PvbNcoDJaf7P3oYz3PYEl3m6GF7zs2+23p1
/hmLUewmp5Tr3MhtwKYLK5D+TRUTAJ9ZbgKdfsiRNXj3iLjQrvmfiTnj5xXOpbetExFREfmN+bLv
W+9mbC5dTzxgkcf30/iNkMYHMknYPShcHUuWaOFQ6m66AfO6DMwnWaNLMK0bHIzBypvIooNCshGB
l+9hEtqLKukeGk9rVgOJ1/sMt8NelEAZRUKdOQuNHDNyVPwq+vAMfAOsSOslM17r1MjsWjjjV859
K4W5nQRfUSTxnRaS/cxGaetNRIBMWfOqg8VdBnM0rSfEHnadT1tdcK9n6UnJDJF2TdoN+jPvCEEO
KKW7kvnsYpMRLhBDt9mT4bsPfOUrQwYY6Rqje/KUMF2auNc5NVeOqrRaVXMVP6ovVYd5FGSxqswy
SjSpajV+koTWhPptppBDS22wis8+dc85o/CZ0TGaN0M4v4feNjBLc41pFWhlfNdTJEpVLfaqbtRu
BUVkpqpJryVxkOqSkviWlHqT9Nmc4jPoEYU05loZUStVnFKkZu8NBSsA4XNEAdupShbdHq8zegRK
XLqrx4AAOczXx4ISmIjiJxip+JBVdVzoq4hiuVZVs/xRP6v+S1XUDvW8l1hfZoshw6foJr/8aNtr
I8VgNlOU67WF2JIyvaFc9+MSfR/1u6Mq+VH/8CjsoWCuyKhVGxyGggZOFyZ3iZjYSerjLh3Ml1Z7
LQLsIT41WUPzUKOOoZXwVUsxkQaUO3gKBO2GTduBheu+kNWpaaNDQVsiaU80lB0+7Ypm07eoB2ug
kanUteWq3qZlMwWFsL61uvChLFsYCaFzl/XTQ29X7+oDc9UpFc8dbVMokr1X+YSYW7uJtmq2tc1o
c4ka0cUyAABmZOjyTgTaShBuIEyiOGjSNJo1m6Zt6i4OLVxOKzfS0s2qt4tVl+erfi/UjoK0CZpA
gu3I51R9YWaSY6LkGoKWMaR1bFQPqdOr0lFqVzqInSvF1xSnO2ASRESXr0mhv/Fy8pwRTBgCCvW0
Y9hpl2Zmryf5czbSy7zh/eo+JLS3Shql0+66tL0a7W9PGyxoh2PaYmIPVqXqk1MaZtnM3ycz2MdW
9uRqz06e3/rasAZ0cN8Ds1Bdd6T675hGXKqOfNabekOqEw+/Udxk3XeTNKE1khCaO9XRB5yNi1p1
+bXq933V+WtqBsAAtmIk4DIaYJuzYizt/Us6dmH1XJjl45+lY+upVR1JDef38O+lY6fkbvJzE6tq
NuHVwrTHtvbfTccu03DrBDxs479NxzbQ/SLkISr319OxO7XL8/CJ/SQdu7f6hwqg9vJX07ETh14D
GMlP07GtnJeU/Cisgz9Nx6bHo4V2iPBq/8N0bLdFztSa9b0T/q+nY+vaNOzScbr+/aRjlyHZd1n1
N07HnpLuUJNrtvrfSceOCve7nLL/Wjo2dQySQ2f89F3vkBj9N1zNT8GtZppnP51u6i7dobm9ywW3
SvUQWdgCc6O7TvrwbHeYwofugL1yabECt4zyXm+N+/BYCZWEWN/30jwzo1w6Yn6vvfYRG2ehhz6s
VlSVlUGKEUZK3x0T1cEeuT/WA/KmVWgQrY2cw7WJS+ljlq+hE734frkTr0Ws9CYadIhRFucfCuJw
QJltXyM/e68zKL1tdE9M4FkPxTkKX7VUeyyIDF+QvUbj1n8TunyK5whLasEwzGcGn1jvsKLJvBTb
Ue+HTT0hcvFqhGiGNjHtnqiFsvq1Ef43K9J3QRff+jmKKqdvODm9+R74N5n1NVeXU6VfCl0yVeNx
1kly7+OH0tFfQlvuk7g6iZH8I4rERRkwkIyfCB7ahahXhP0ZdO0945GXbLLTFW3QhlLqQyZ0PV39
2FTV0XbtkwUSpw7d97JhI5f52gPxaGuvfrKCDEemRBQxXwqrPRhT/zG70TfH6C7GZC+inmJMNvsB
jWKmvz92OGGn2N2GBQO3gARpo20osNAF/lBdTasu8VmpzehAWgAsU4vGoEUYpKyq+E0JI2PNsB5E
/+5FSlxKJHve2ESj1Sj/mJTSRU3WIRp9ZOJiK/QWar3fKaC1RCrXzqd+INfQTm4zMPZC5GukKNFm
dOvDUPUh8xi8HYZZMHaakFT11vRpN/OLSf1B7Bhi1CIgFr7wrLe0Dus7O9Efc90baCaZvvezpiBO
M1dX/Cg727z1NCIYAxS0x9U/Grtfauz+anzTJS2yovvZXp4P/b2xc37zhEfQvedKF0mYTvv2e2Mn
f3ME3RscDZUWhffpT40d3ZsFE8Pz1AbeM/9VY2d5vxmSRtAj1cnVAWaLX2nsEAJgyfpz45Np8XWk
gULAVAatvzA+lfpcBlVQgS4ig8SYvbcpkZehMQ7oJlGjtndUkTmRfGSiJat25F04DavCs5daYx7L
PDmZbXBb1+LRZkuaaUiXQVJtdZ/wRwZ1fmy9kxq6novuHNT6S20SEI3w4NjWew2HxiLnD1ZeFiK+
KeftOHQ2oj6EThfD2CCTJaGUABFDM5KHOrHEtp1R7nvd7O4Z1dTLkfkHOaGcCv4joYePBoFnF1/z
5bZKRkGbRlyEZUawoigs56ABH+UdQq3mG9TMYttkZneNMzRAnRTADOzwPqWru5AgfogyBwOAOols
v0frNIzhcioM68YXpX0zI8GdZs5OgQZ9IUvt+gOT4EbDyxjh/CiH8gXQPhav1pZbj1CVfS67l3os
YG5E04Hot9dWeqt+IkkX4HqyEDEU9docyZ0xnAfSFlxA/swAuybaGbq+S8Zq2pcWToy29ImS8NNl
X5BNyYrABCiWp5tJkoqR1OaVxF1WVH6o7ZD+umZULq0MDD3ROTnRfecwsF+pbNJVbKG4qEtU3Vou
DrmKoR9g1a/M+TYv02LTuY6zcNsKckm6FlW16Txi/Ix4P+vOfqJYLirnMDF99qvhS5mYCMGw1sLW
H0wNE12UsugBsNQEG68QK5lO28ZEkmYCOWviZJ2WCa0vk/lwnrG1BK8IV+MNURVv6EMH+9y6RYmE
sDhXjrdrm/qJ1AAdAVezS1zIajPZ6d2BfIDNIIB49NqUEItnHDKnfNKHugb5ZQKsMKrrJNZNqs7c
KZBraPXI5FjGiwj5a09V3JhMLVhyWoSi+KcO9lPDfxUsqBAmFLnBy4AMn8q8GwA7ZNWXDj/KH5ax
wklFlg+PbjrNbUSueHSXwp1yAr9a9JCoCF7ZDJCp9DTajqmKVkiuUalfPEPL1xPPjR2bT2qC4gvQ
St3a7/FWKfRVBgPLVDAsSUJJ/5KN2X6YandRVvHLHNLVZN5jLqYziLtDo+BatCgkIlwmBd3KFH5r
wFJCxCXXorMpprsKSpcBrWtQ2K5GAbwkJC853AVew3jUJ3SwuheKTSZq0F8J8i+IVDxXCgtmwQfr
EmcZwQtzmUgm8MP6RQVLzIApJmGL2TDGdOvB4z43Cf1oIJDxe70ZYYYwIa7UamAdwSqzFLRshF6W
QDFzFM7MKhny95nC4BcX6HdXvTJJR2kfNUhoFu9sARnNgZCGXDVapJjVLFWB/PhWQ8VT85986Go+
lDUL2lqosGulMvSk84NhDuw/AbjFo370aGYXKIgIB4XZ5lvObalwbj5cNw1boA7ATSrgG2cnZhwF
gUugwfkKCweLYtUqUByxI8xvRoEs8UJUSgSegw2B1pDmmRraQ2wCnGMDfTIg0KGY3tsKSUeOqOLT
SUWqi5EsWwbsukxR7HrTuzjhKe7D17av/IXLb7Fx/WLZAsCrFAkPE8UxAY2ngcibQOVZipln9WR4
Tv5Hq2h6IVi9Drye2RIfP0T4USvQe0y5MRgJtQ827UuUmif4Q0sBrm/GbheB7yMsY9eC80vB+jmK
76fb5wrcX6i4f5UiADqKBZgDBcwUHbDNkqfA6+6EYX1otXfBJLNkW05ILFFAii9oARoELGKSgr21
ABCagAgHZSZLFZvQaIANTYpXmAAudAJv2keevKtAGnqgDd15OGsAU9Lu3Uh6ay1drMsZzBCQiwvN
dD50XtGydJ78nO1WytwvERpPFedjVN0VHDhZbnPWDhAXDcVeDL1vo0n2u3AHxFfQGU2FaVS8RrBO
uISL2xqQowHQ0ZTEE5kd0CbyPyNfGKvBXc4d+mRcmPNG1xr8q99S1gmhokVKrD0j+MhccSQ7gJKp
Ikv6GHSapHvWZtwJY673izFvVlMQvnIp5iu/npeTIlXi5FXcSo3J/6xIlrliWtaeu+7wm6wSrjWC
7wkkUQTMDKsjZTdUTDmVj3V4lOROb3ydXYKV0WAwmNwVGrwkZPiYerL2JhGI2PokJ77E7YHUTPJ5
GiknbVkQGgKos1PEzkDC7iwkcnNgnvyVXMhWXhubEGqiYhbcEFudQdWqUCzQHONa2I5vetPk73X1
YJrQdKKBsS5f2I9sliyt/9U4fN8i29iKOJqy6+RaXRPX6lEBAJDaYx0F96a9BQBLNaf6KJOGw1hg
4Evbb+6YntV+JuyzaJm22cgIhAx4D15e3OAFmzEsZj7Vf2KSbNYrbmoLQDVSJNVCMVWtoMDwJqqO
1bVjH2WdLiUIVhMUqwmS1cvDb2mfb0VIwkjd9KsOKXiYhksWmvdjIt9rvRMkeRXzQvDYm3r3DVUu
3sf02OfBhxkxMc6j8CZKfVBaUcaZ+GXotrkJbJ1p4+Ahx22gk5RufZRR9iS7jNQQZzo2SXAdXH5b
Od5Fh3SNlQUYZQG2CAdVJfptOYfrOojs9Y9/YTRFvIwDWj+nr1Yp/1JTdQkXNm+pgKs3wfSFjh2g
iMEx5YMw6zqybIaoBY+FM0Yawamai4mbubnOzdw9puyqNknBfjzrSsT/+C7Rd5NyzoK6qYZDX3TH
yKtNpMMFP5dPLstkuBfZxvWytoJXEp1Zj9dP0Igw7Rnnhu627N+S1EPbQb7XIjURdHj5Wc950RvZ
j+s87zBy2IKEnwSnuPWKmjxZD3l8dq2WJ8RnMTAX9nulGe/+7LnL1BlWDX+yTMW3pnpNqmLfB5iu
6gaml+f6mGmDcZWnNqa8jAO5m5yzPWbbHNaXQ+r40ZbVQ5A60U5WwW1rxdqCdjvjp2TUGg+bPq2b
TYfDYO36jLDlopXqKMMhRF8dXQsBFckNw/EmtOZ4UVsUYW0UrOXcR9vJLfhVVmjC+PN12UyYLAN/
J8UZtC0et8jEeeVF5kazYt5q/SqJ7eDEZuHWhjt5HCApbsYcayN+9K8x0o6TFgy44cZNVmAN8BBm
6A0bdM3nVK7mgZcmJdOF5+J2ZOY+e+gZjD7ziRor72VH+gsLgnBf4RToZ/17UjHuLqsp3PjqIfWp
dpiwhitLdiSlTVT0Lc4lo3HBBFdUxGmZHRq04mYQrPH2KLIdNse6AXqbsjEHm9UuW5sU5Intej1H
45aSudoFVnXoXfB2c1alq5Gl+Ro3Z99Y0y3BymxH9acoceWNZ3Mktm51mUy89FHuZKgfcnPtB9V+
qPNhG7GyWJa+BZ3ui2cwObiZV9O+2ivLocwyNkMnnJUd2tp6HL0bq/Y2uQm/mIlvsZIYZcyiB1Zq
lBe7RSk/NSAC4pUbe1/+AP6rnMyr22NDjXCsIdrRlxQvV+y2E44tgKMAAseFFhP407tyXMYhA/A4
24l8yNfWhIC+akEYd5iPElncKnV+13nn2S/f4hFyVpZ/g3LFetVvQixP1qqUvbG0a39+LhN9j6qf
77D3o0Myxi+FjdQ2quI7U2sBPseYJbOUjT4BamurxRJnprm+ytsKjX8dPDIxGvCaIzoj5XGZxggn
5rpA0t+5d5k+FkvNmh68VL+HF4rhc8BRag+9PCAYWwfGNWPhvJnUmyjUWcVFdc9MpCk3WgwkGGVB
ykAJfh19QYOjv0cOFMyUTMEq7ecbDaYiI2lU/9jfv5UTfYUDNgLkMsPfwtwHXBO4+54wzKKL4+Ae
uvkpLudlquFi4I4cFsyC9nOfXkfZ4tbOvWpjd8nGJnFK5GfkPy8eWIWlSbJ9a5GPF2f1Vox3cWKI
tZjI4YbCu7M6a520PFhhBjivt++6AM5rYwfTwsjrN8H+hLIXN50mNzp+3GoyD2F7xdC9tINPEbNy
q6MrKeEvfu1c7RggYv2qWc15NJhNl7J8iqyUJXlRconk6VPUP4wZw3jD9T5FU0YrfXI2CeZIptXz
vC97e2PZ002mewvZRW9Oj30nP3kcBiLNyBiSbBxLGkXtFM0XHCgFUgcq2MHEbbPTbZ93YI1z1452
IvEe0SGVWEdecJ29z42YtvAJzIhpmVchEMja8jR0+caZbYh89vQ+By51k7sWsX5MO2MbaRU3MzwX
PXqFRZYvwfDly+9tk/DW6/jpxmWZzAcUYl+xDWjA6A56zl9YpXvNBvczaMxlO7x1VXiJ4+xmmDyX
mM4xXvavDk/iyhnpEX09VTGVeE69o+mE36oofK5lfg68MDoFePSd+XF25zeyHqCEFAhbGq4+XG4w
cg30WNNWlPnOrGPeamX85ZAUlTrF11CwTbRG+o8iWMcuwF5b67iwZXCCsMxSh5nobAnQ1mLftWjy
y75+7MrP0Q8uLJs+2wFhDXMHCu0o/D7U5dPsV08d55FvRyyr5i2vyO0k423b528g+cisHMgrbBDz
ojCFifmUpwUZDIaxj6L22U7q9YDti27QwQ7UZOMiJk6WHC2BwwplS0CUJ7nnXswUhBshH56cMnyf
ufKPXSr4EXR3a4zlA9UWO07BG2d083Rljqmzd0hwQrRowSEIaTXimMGkP6IgY/Nl4p9EcMm6q096
8L7yqai8T2lAOq8livyxquDgotmYQ3H0gK/v7J5DAsT5bdWW2/SzHdu3wNWecpe5iZ2Gl5CN/SKa
eFeUxWMVm9faHwfUetW+yi3UOp6zM0bzq4WHB1PvOVbzw7B9F0m0MTPQwXEWr+bau8LkYQgcFLea
MG+Dzn7X5vxzwMmm3QQ9TXtdgDDNt2nCJCgxUppK++jQyRTdt9FwjrCpD3rd3aVuejON0z70glOe
N+sa8COy971su1OGWTgZDFZ/SKm88iMR4fPY6au2n94bKZDV2sZeuPmtFhknyWPuQoBsueuMYJfW
xdlr5ns9UDcdd1sqEMX+Y9b5S7NOBB0/F7HcvtUf3Xv0s2EnH/uHCYl9MCNN3Xa8H7zfP4adNilK
uu4x6cKb5LmK3vsnExJWMiBOv89H1Rz0dxMSw05bSul5HqNTVCf2r2Uv/YA4/RnkieQnodu2pRs2
//OXkKcg9Fpao6xHgsiWh7bYJVFypRqrlTTNbxT3gb215Q+mvLYoKsYWulOc66I/z2ZzFf5nWEwT
TNcJXzwoipsiCLe+DC3CFpxP8ALBZi5HmuIKz36KvnNbBt1yaNII9Dm6PnTfR5uaa1YEmGQcrWUq
Axicxjmv7eYQm36H74ejomLR3eAt3FUD4Bw+5bAdkEKCj21PvsG4LI61Cjham2z7sF0IfQTqE1M/
oHq9aTBF3mQjta5WawrGvfQEjZkxia2L/FKvSDjNHDIPncG583z3E1iDOqJt7IDcxAZXcqLuZmO8
Q2NSb8Ow31pc3mQImktHXedc6wgGJJe8a8X1hhqe6MIxv+aJu+ecHRahUAZfDNEjxYIRDkylMvu9
N/WnkHKiUmWF5MzJDXmfMl4iiGL+NqkaJPCpRjLKkszQcMaPa13VK7NdbwA7Ikca6emn59kB05IX
G6wzVDqq5pFVS9YyP/iGmm+mLJKqPgpc1DmVqpnC2rh3NP2BPVaxDHr3Tlf1VaYqLU/VXHhlb3RV
hY1z9Di3XbAE5qtDaaJW0yjaclW99aqOs1RFV1XpXVFG4yLx0xc9yONDZhRg0ikEpaoI0x7bdT/Y
K+a4PCGqbpQUkDktnjk0b1mlnRMKTENVml2+qhyFINEJ+zBUNWq2O64P1jyqTg0SKlapatdGVbEU
4dNyTKxrAieB/FlqXYeiF7a9SR3YnDxVDlMWp6o85kmnI6kuSYa9Ge5TX1c4SFMHIALKfUTAN1JV
20PgMJ1pTfxsC59y3FN1ObV4At2fxxgXgawYmo6qiIefsGcUZa5lq2XLSsDZDu2GmJ0ENAef+gZ3
DiGxeB/GeL7ldwfi2V/jfk0ZrHBph3QTiWorhFszVUO/W2rpcyfCXRpbu1i3ypUxPpsun9cJBp2R
mRmvPKs4tgnL2ioYt5Jdyia1ZYt/mpCEPr4t4PFqM02L5dEjmXWbbhwtXlldO930tvusNrLgnIZ5
mwQUsJ3k3ZBpyI1Q3tSKCiMtAqyTOjvlRoF2CbeyU+c3RDckR1tr77IyQfs956+ws8IbGBxPQ99+
xklJzazN1xpT3oA5z8WkF2HWQ+1F1Cn2PYmNT8PO12Prs7D3Vdj8EuX3q1PGzP5Tgg0wRI3SYQsc
sAem2ARz7IIZtsGu5o0wl6CnphobdW3fVFFwZr1PjknH6MQeDQbfOBr6Ure3YYX6KXwcSv1g1hjp
LeuayXrtOUCeEPBkfojVuiaWolf7DEyPXVxVWAgMHNBhudZSpv6o3G9Za5xSP3ioHcYOrVIQR3yh
Bd3w9xyDpYXRsleOyzjxT0Y8XCIue4TbgxYqZ2azTpVXM/Ovmu99JE1/g7bpGEfOnhgOkCWYPG1z
4BjE9Zlj/ySdGqaWPLloUkclTmU68BGM3VeFapUXYOMoGauLnjVB11om3hYDyFKU0QZ+165HA2tQ
hjZpdxgEh85ckfGMUlaimPWZU7M0Xf0/9s4rSXLmytJbmQUMaIDDoV4DCB2RWlW+wFIVtNZYQW9h
Zjtjva/5vIwtOGNsa77zhWbkz/orMwTc7z3nfCcSgMUYEfDVVp3zEWL6yzT912Th1h9YGSaFfHBb
852hjCkIj64wLOJOyra7AR6YHRq8vGDNvmR/i9gENE+ZfXN7vBq4fwdlA0Y0qP0GZ7CrLMKjMgsL
ZRtO8A/b2k+Im3hStuJG+YvxGefKcDziPJbKgjwrM3IxtPiSYxzKUq3CajzLnTIvp8rGbKHbYVvH
2pwrk7Ot7M4Vvud4+KmUDZqqCiP+nPFGwzX6rJVZOlX+s8bObk181OUMus++dNA+tLg7J8punSX2
jVXIz0gZsVt+gqrBmp0rkzabkXM2woNgzZpHb2Uk+RLSrp5WRcg6Kp+pir9OQrsW+L8LgRF8RjXh
ECStlaS33R+vuH3Qhl0D826mV2tp0beHXasM5q2wL2b2uuI7n/Gf9/jQV/zoGa/NnDg3XTYfjDh+
GqzlbiD3Xkvc502y6wr93IfTXa8XeKad+7pcjvMqoSh+1rjh1/wrT+w30RXPq2Wc+pGPUqPDrwev
wSfVaPCljbXDQcnh4aResdFjKrlbVIsc+AUw/Dn27pAiRoPbZ0UfSWU/DPj3B2XkX3H0azj7K2Xx
95TZP8X138i71LbI0bbbqp/3M9kApLSbgaxArzIDyBVChQhq0gQLqYKi39dDdKra8qbX5oeG7EFM
BsEhi6CTSWAYLFjJ/qKt/Q2R81qB/XP5Id2uCyL7wyLZMMp7Nqh+xkA4aigrYI1Ki0DVUN3W5CIy
8hHsFV/MNb4WZQRHJ3rtBwDygxAf68CNxKQrXqisxb4ndxHm0TWP+l8TCTBH+osUbxUpDap43ic3
pBMpOXEm+EkUH6KF56JR1j+6hXGk5yCZbBOKRwYczHmqSYRYJEN0EiIUVH30JEagehMd8VyuEn/K
TrJengcnejQtl7/cojqm3Gt4K09oB2wmV7m3tQLMGxRjTsOsC7AGp/tmSMWukUPqu0L/zcWSnQx8
o+QRnPoGVaze5ZE5HOE5AEZPcGp2UYJIDQLNj0uWuX/gNYjH3bEbTCuoWsATTvNhidb1iyRMgyTB
AWPzG5TimobDNXET7V5Ah+weCug/Yhp+otL4oEsFqh+H7ugs9xihCROZuJYnCCAbuz26s4natsDM
EDkawVrhu1k1lx3lr8ptPMQoEe50tNqBDr8dm/bkuF6FKJ+YtWgraAZuAprmz1wGWSrSwqJoTq3i
OpUAngpFekoU8wmgfXYYxSOWrJ49CW/opJPiwkukeFGjIkcxvPuzYknFiirVgJeqFWZK8aa0Yj7N
kqOPJ0QAcsO39e5UdA69RMUl0qo7u10OAoQVu5CLzC92juUEwFVz2wO7yrC+jMCvyljs6tG9GE3C
aVqQmXM4mikZwxaUI+8Q5BqT1K8YiAFrLQ+Nomzph0EhtzBFT5F5MBWLq7HPS9H/EtwwN6SAiLhl
SutJ3EMByIs1wW0N2ItU5lkC+ioUlBXw1+8aBlgMC2yFCdb/gYOlKD4jRJvyElnrRV+rK2UJ+zar
3lzYYpi+YYxlD2EUP+VudgQvkCzcWCGSjZDJmtq4ljZdAXlDWpp9ljTxrMMyg68yQDajSsjnpQ8E
30RRsiNBK9dxGUUQ0SJTfjRcIDmPPXaUgk3ZWw1BrVYotRCmWucszy6MNVo0T1oDdC0hJKUgbMaY
PehyecXXC+/JO4/Q2uBYfo45LQmhe+fN4mMqaIHn1M6XXVa+WYr4BvnNKOz9CjA1o9OsmF6NLOKm
gzEhcTGOx8WXA0EugiQnFVIOtM45W5uLDmsOsxlebuhzuL/AEE5IIp1vKzzdrEB1sJdS3gbgdfq4
K8WP0Cl5sFL9WZvUizmDLdEN7Ty286EUXnVI5gg6ApujKEzTI/cEP3LFylpkxUJghelWhxPFKnDq
A36ZZEN650xDx7zX1XUrh8Y3AyojlNZcWjh9kQL2EXq5CxXCD1ljUU+mwu9EB6wB0h8egg+4Pt2B
Yvn7QsEA5ZxwUwEPWMyAAh1negiVXIQLH9lP4QRNBRZsFGJQK32dLSfP+O5rVBBCpCH2jCX+EVJn
aGGgCsOb5ndG+CGAsqRNzqs2tedyAW5oKszhrICHi0If6jAQRwVDDKEipvEyvY7ey9Lzav9zH/EP
7SMIoPwX+4h8/fnXf/l7hUX80b+uI8y/uKZgcSBcSzCY8g/+ar0Sf5EkZ/AMmvQ6s5fAFPUf2wg2
BFSpGYYUzNoGoJJ/20bAnMZyYLjCZLEmbfcfYk67nkKe/O02woKgZpomTzBX2bz+NlOzDu6sr6Qi
kN9QPQlgdL5Dtd5mIOLht0t2dBv3EW5bd8jNx9lL9uXC8z5KjSnIIvA+ZWnPJCnRuV3uBTsIoc9F
Y6+3NtPXVBs5DySZbzOaD0qPmq0M7/up5wI92Nq+1kNScoiSzNMYPiBTJBgGjnKxW06yTLseK9et
4cmlDfcHXIqJKLZS6uVe9mG0B3jL4tjEFulBgYR8qrUsUF29cDbGtA48t+PjYMXsUGCgYqsEwWWW
07htw0nfgjoNgM6YvjdAd6UNUr/NLSYohiYCmKKbbzULDNWUjzDP0kPmFDSLjYsROIo8Fsftkz13
yvMy7RJLf5uaJjslZcbLYJK5rgbrbpoBwmShd6BlhC2Afpqm5kJ9ROaDIp93Udk/RKYwzk7LgNSz
niCWwGSj5/1DaFoDp8RXqaEIdZ5hk95Y6dVkrXFO5MLPu/j5IKtdnYb3ibYu/A/otIa2/oI9t7Ao
T/dJa9pwucF+F+26sTN7QEo2Li06Z2DEMK+hIr4Mkufu0iwAaivvpnlxXNHctR3pndQ2JBuGeQns
lX//CPUbOTVlq2K66cZOMgymhnHV1zI69F5pguxGhCnL1N1263IysvxbIqEHnhfhR8HCNTBoHJZR
vsqwIMgCVIygxWFh6NiPBpOWuva3Vj/vyhXm1wQZazd5WXTQEXT2peBNHYqp8tPJXvxGb4hqd3qy
WT2J2pPTwWSXqbdxtd5SzLUzHtfuqV15OwtrMs+JeGr6IT67C1N76V3yvqYVNGHZPxjuofPmW1cL
V8JG2X1X1jSj5hRk8kkLAU5GCfNU6UD/JIQFyjgdZ6q4bC/ZGnpKRDzBL5za1Y6IvMIe4mMSFlFR
S6xnrTK1o+uWhykFfeMsZRMswzoHuiM1okCRvikjOz7NVvdY8L6AWY1lkC3Up87gpinueDA1L/Nj
fnPghQZp2VTbu6v3k04Dc4kdcnEMH2rsURoKN4F5+zlrK4jm/N2V+Za4+S5u/CnLv3ghLXYFG6Pv
HvMW1Rzmeh2Y+66C0ZZDHFl17dKGRIHDldbJbiJ1NHvrVkzrTdHmSdBb+gej6V3UtFhjeg07jREX
e6cxIe2lJIAHM9nryzCexnI9R32THlIi8htzfTDNZsDNAuKgBEtsOCk/Rgce2RhYUYxjKgM5gpfG
MqPk3dY8VxlGi9p8UgPbkn7qeh/C/KTvxqsAW8fm+BGRE9+PGXEY6i0pG8obaAZhNO0mKyai1As1
osaQfFNJmgXnQmquxikCsV31BpOeyZGd6v0VZfd5hhG+n3Dy7bpl/YEIMQSaJkaf37oJPJZbp6zL
f+XRmGGVAYy2VNxiFvgOGBn3jUcsMKn+YHxbOxgQlOo+jY4DKNnKpQIKMbvfhXlxMGlRYsA7mHr8
XnrVVUELlkUigqzbFdt+qGqYXN9SpUy0LV0w59Vg64Yl28OTJkuONYkLAPVo5yXqDs78HtOORvna
izDW26l1L+RwMb2MD1p5nke8NzijdlI1RrXrFlPQpwxyo/6VisILVAWVTgWbTIcgke3nzE4x1veC
NirVmLY41klVUDWqrYorPk1LgOh8V2p0mbF6ptuKtc1wWMBw10V9bVq6KOPwa+itXy6tWKGqx+ro
yUqXLwyqH9FgHqA8vml/2rR8m24tq+qvem8eMq7NNG81aqpSVVySr8GkyrkmWrpwTt0Ip7xbVH1X
b1v3nir0slS1V0zHl0fXFz6Qj8qyWDyP5KVTNF2aqb08aJr2eaSk1VEeoYF0e8qzQOuaR6v5wAOG
p8HIP6vcl9W8G4T7wMozoLB3CIeLQf3BREOZmsGtJtnGduhPEXTI4j0safEjfDfTb5bH69VMrHMh
X2BiX60W3CSPqsmiSVab7lvb+cVe+spT8GwUGoZXTha8AzmtaibtaqDq+81XpzrXpuXOdcR9n1JM
OUb6d22TkWMXI1VbW0ltmzdiMisocrOaH8eOjg2wi80U549MZW9VkT55hbFn3/lQ1cM17MqXKBSf
NmwEj8K4nuI4sNwL3MBS9cllo8Mrx3lM0VxoGC9SFc+pBjoWp1eHSrqZfUeyhvxM+a7A+5+Zv5Om
OqVR72+d7EfHRkC/3R/vC313Kb13Gv136hlc0ofH8H1YQ2/rqYph7Q0nFz7crY3WyRMY1iqOKrr1
DN6Whq69wvU2BYmXeOofQBxuNdM+6Ev126Gjr6KrT6ezT6O7T1cdfnwyvRRFjujlMNknJzL2dnKe
oL+mNAByyG/6qjiaS7WHo0i94G7UZaDsIYstDvNoY9PIT+mU3Eb4uqth3Bf0Ddaw9gXeEFxFvR1E
GJHwPh3qPgzqvuC3SLYt3YUjqAyQlIPp+vid/bF/EM6nQ4RE8srMa3FZspj2d1WI2Hrnkn7Eip5E
SV8inJsLvt9t2BeHhT7FVvUqxuRq6Vks6FuMZf2k07/Y5dUbx3IAy5FixiZ7bsvwwhPuhDMYzWbP
+x7QTva00uuIrzcAX7yxJMvsrBQfRu2vTCgVfZAJvZC6a0K0NZnWKIwUqjrSViWSi6qTzOtHHjtA
DhYYlpNnvod9vGtpoHQqbn4RZkH7Wap+ytCjGIGFOg/1QMvmy1wiy7ARZ6p6aOi3Gem5kY31XqCm
5lgOwWDyglOIY+Cr9gWLs57dCN13D9A4HxY6dHDVBG20JFz3yo1b4aKMAdMp73xGCXMg48nlEV9M
m7xMta1jay4lIjbvMY8JJxc7TLOt0n07bgHribfL4XNU71J2h/BP8DhKUrOCNOZFX/LtbD5NHB1b
rVyY4jz2fmFNvNk2wXoUzjIAqRyokbOU3jMBIrGma9MAKalb2iRm5DgaFBdDJZj5gHcYsAdG/MSt
P1vHPdpexfOCPUfW1AI7o9H5GBexQGoVzZBDtZ81IM3je2Q1F8egpSXE2jjVjb3pivxXVTbYsOKX
XNaUSWa89oCeYeaC4uyvrem84IYOFnLhuqAqDz2unYf33IGxHoa4jzPHy2HdYhpLbO+Z4+Z+LLkU
Fh1eriG3gbsIENhmvKeg/H2udNsnH/mtGL4ZWXZ+wbQ5tQhLg9QesiTdrX1/kRnMG1ZW2IS5XhZF
ti8AFNd4pM+pduyVv7ucZ8zY2hof2q4MvBRHdqpRSZykltiUa/VZIKIRXA6cRrpPjhU9rDKhHJNE
bGDVzdusOfGl4Ypujml/bDOTO9Ak453TNvQpffeTtmzDOjWDOJv0faxBl274tehBMHYm1vg66e7E
IDCRzQZXzVGDbSgE4kz3JYbpaheTdyxkT1+AcGhF4fLQQaNktUWtTSTLwDTq2o9yqm9INnEMW9vW
BXbdTNGrxl7MTDHATbH8NXexs9UcwvWRbdPA2M6nfq1+hyij1Mxj10lrzdyuTdH6JuUH59RauLvz
Lan76hhVNn0n1XhC3b1H26w2GAVZguFRjGuNi75rgV1ByKxCAaBfmtY+RLJstkq8dWXIq+fapLU7
/qOZufPYbfyqHuFmqN8OYGa4N/Y/Mk/eiZo4u3akFVSMxwi1G82Bp2k7bsWIQzN2ZHfyjlORcB3j
VhSY48HUxruKUAfPjLAGQ4TDh1RsBgh4WjEkkRQxiBdz9xcTBKvxPmq4Ms5pQbvDkLig//EmWqs/
1vjabPRDbgHMZ0YI6CgsqZupaejJ+bbvTNnGey+b49d8YesnufLVHZG22cGgZiXNyJ5RZgfNcB6d
rDL4eZKHhWnY57vKS6M8FpJNl2aeEuJ7Rj3TASLRpCEs03C0XWYDpVI+kMc4srcCum7a2qaHK78N
taI58N16T0E/Ez644EcCcUZvtZEaFnDj+d0Mw+hojQwTLPvi8TqjikVJ8qDlnX4sVpyFOR+Uf65S
/lurFE8yJrkYLf7+IuWx/9f/9fNNf9fP/7tM+fc//NdVivUXVhWO59HGZQo4Jf++SjFZpegGDg1P
NxSFhH/yH6sUW0XfPEd6jkWAk3/0b6sUjB264A9h69EtnTXLP5Ri073/L8UGlQS6rMR2AqDE8UjZ
/Wc+iaAIEBBfUfvzV7TUD7FtFZukmgB4QxHyRmbpOkX7rl0ccixQgFw/K3vSH7SIZrQ3BQL3fsTU
0IKa3yQzbgIt4/KB/+EQdxgTWOD+buqs3SeZsS2WCg0SvghlyoxjPF1ankCAzMqyedAVJzw2Sg1H
p5EF0WgaW73IANvbxCHSLnyWdZpvOs3KGb+dz3lKTrFZp9RrGFTDy9kf1srcFVEZn6zQOY6evMS2
/Fk77ZdXapBMsuGzHux547bR++RBSAFGsQTU1ONANx16JjiIWVL43LWnXTbYph9ZvQ8jbdnFPTle
IyeVay+6TnOATfLBkTa1DemhyFKmOJx6Rs2fX116WfCX4ojuaMBoksbGSKv/DkMu641Mpm20tszM
Ff6zBR/NzmQLEWrxHSouZNpBnlMaF4BohfdOgx9yjKCQtRrVIXrGwW97H82iSZaoOidzzeQfhUx+
9Yo9hsXBU9NfjFGfaWfK2exw09o6DfqabaXIvV540zl5DRgQN01DFFkK7WUuHBcC95wFjcTbYTPI
5D8hYLaTx937zyOReCRgCLUmCnPrp9WKu9XOGyZe0DDOHCSNkGfuudl1ML1vnVH/ZNeklRL9EsYF
GzdjFTSahO9Y6Vhq2znjY8bE57VBXHgPzmwQG+ZPVjeLljbUinTdts5tFRlJP2JHUCFReoeCZcqt
Y1enrprcozskg88G59QJKkjqNi92hQV5JJxm9E1qDiGZ96/sor9tbBkBnkD8ML04O5zCPjedbNeY
6W3SoNauzrA1otkgQFXey7oBNmnw4I7w+8SsdLTylxDQS9m4UeSgKh0aJxy2tqp5aPi/nzSb6odZ
lUC0tEHAaXH8gn6IJgd705n9V5gb2Zn/9ubNofGYuJ0vbVh4Kz0TI30TXeeexNipuzFVFAWiWFAn
BAFrTVrbZpCvY8KHD09CYP4ps5iNi6Z550HVXHTuE5eJb311nqZJ+FwXsb8sxNUrVZGxuC1qqqrN
YAdClzd0TIL3SR1nAE6wI1h0baR0bqDpZfuEfMrgjNc1cd8iurl2xYKLQnf6L9P6nrgaavR4dPR5
TBFND+bwZtSnTtV9cI3QVf0HaaQX0dNEYWGk92UnbgAc+Z0qDSGTy6GrikQsGkWoXcWdHh7zmUa8
yB3fppS1lTYQdy3bgcUg5rJOVZTkYN2pok6Dkct6X590VWaS1B5eBRr90M26/TKk3yJiLIARwIEb
0oUGU/oEaR5YIE0pyh21t3uX8pT+4kju1tnSnoTAn5SpopUMDNCOpP7OUSUsJrejY2Qxq5R81Rdb
69HwWRl3a7Ru3Fo0NIqpSheMuEB31ptQ1b2olehGqgqYgS6YydU7P6vvQkPH3pDo7OrojRGqQCad
31gRUChjFos/0DGT0DXj0nhGvCkKss5QYHsyTqHLfHW1ld5Jr1OCM5oHR+KFu4jetG2bvps1rT9K
LTWVbgppo/LhkXOt1Y/SIPxAOhTtRumtLVnFHmtXq5TYGEl2kO3PkFYnmwiXu0uVbpsh4DZKyZ2Q
dBlJiiTNAltpvSaib43463ozvW7W0B3/fPITpREPSi3uIiItGLKRU5WWXChVuVT6sjLypY+ipILE
5YRwlAztLKnfFI3YeUqjbpVanVkppNeJ1rhJadkdonbEgXkSyNwDcrdE9obE+tj0PGCyKMbMFXOW
cLDCErB4lCxaEsAGwEsMitExYTKais64/uE0KmLjBLoxVQzHWtEcK9BJLMCyh0qRHjN2KnZJ8lRN
H0HrVlhsC+vGaGvaGxQrUpeQXJp6uuotH/kuhChZ5GRpKVd4kPdJHCWq8208CCCUHTBK/PD2dVR8
ylW+j4pXOQKudFUhjxgFuZ+O5nAzgzRSNtPR4kPFfg32JTU7mp+Cw8zzIAaOqdthyDtKBc2gyJn9
H4amO2DkXzG9C2M3o3LWnftmr2qSE+LJa5ebOYXI2So2p00SkR1Q97iC7axyHO24nugN9rYlYE8G
AGtXGrA+ozjj/Ynw3CgOaDQ0W1uRQQfFCCVWlfq1nt6sevrAEtm9i8PIZISNt5NOw8dCtuNTgh3F
OplfEIuWHT5kFTSYd2A35W5QvNIObuls3Ji6/cWlZggsRTa1FeN0ib4rxTztFPy0D/dWklgvqsfd
6t6ysiwpGQflNSVkbhtlWO86hfyA+KVD/poVAixWMDBHYcFi+GBIFqcKC9l5VugwoSBiJTAxBRWz
FV6MmrSbWAHHdNolOSq791DByEqFJXPwBcxZfL8UNh1yCl1WDdcakllvFw+RDtpMn4CchQp35inu
GY2EWsf2Ya55bM9zDVESxfwYFV517ITdEcFqn7Qosja8MOWRiB4Bbav5bRu4RtjpygurvUboL0jV
I6o9eLZKgdoahWyLTC5CFhS3ef41lU7ySKz5e+luMc95lxr/BN+fxG8j87qSUs0VGK4If0oFiosS
51GOZAWGVVJpV5K2kuUUXmYuUEVCLTBP5G32JzoNhY5U/bAfa7O74ZyDgxEqIoaj2BjRnD7PwDIc
nR+FrnIBbwySRu7Oz7VnNPdTIz5KRduQS4EDUxE44FC9TSA5sAlwSg7pRI8epBaMgzGBsPaUxbA8
IgS3jYl3a5Pk3a0g67TzeM+IUlKPFgrqBZqENhZt6F9rt+Np23eW30jWJxnElU3S6wBIKdlpcsx9
onfuptL9LuVYUq0IFySaXCqOwIehzVOWVVrXkkcT7U2tT+kIUnlpf+e6EZFps+7mLBq3ZuvdSb7b
oauCxaEojiz3MREa+CXd9rXLFvSUiL8sqkF7FWlV7obRSY814yLOEGiwJCgRIfP8hofARNWj3m7T
Dq9sSFjWWbUHkxAgLVj7NYrvYw0ynKexGGB4XZrhi5T3ckCq2aQUiTSNnC/EO/ep0RYHunxk0Ec1
W1TKciDb2f1lMix2mq44tbZh7y2TcHK71K9cQlLfqb3uZPVQTrx+dPZa8T1Sy4CRkA97zxjsuDxP
UzA4MdVG3B6xfSbUI50tPASbunVpq8lC7uXjfElBiz40kfUyl1lJf1EOc8KJTrK+7dPEerInDVFC
oVMRAASenw58gvEm0rA9syJOqJIVbsC+jSM6a4ptF5bhqYlq+K18/vxOo1PNkiF5k5HSCgvAXj7G
p9FbVuo8Xb6ftnNoOqq52sn0iQknu5hh+BBH3TExR5LKYWtehZHuxiJld9p9DEO+a8qOTFhDqeD0
KUYrfxxYvXa1t9x2LtHEtnKO+TBiJx4nTmO4dZsJ60nSudWBLx4ags5a0NW+ZhH+0KrsnfOuJ4ba
PMuY3t/c43HiduNEf25JpKgz4IHPzsnuYFFwRoNmREakbZWLeScB5jQ8FOj8Q5PBRjUELTLNqPQa
eNpy73TZMxRi1AQNyKFSdzSmDnMCWxsX8Q5DL4qB0oII4fNKY+LzVxq0djMeaJZ+qEcsdglzLxVY
cqQlV2lMLlZmEmXoTnP6KdkkZYnxJAdkBqVPjUqpkvioAO2gXulKx9KVoqUrbWtUKhcy31ko3Uus
D4nSwZAe0sOANLYqjaxXYlkfrsfRssdNKKqC5QqQXci1cjshs3XIbbnS3VCybwqlxEmlyXmIc41S
6RbkugzZztUZI9KjkdV1kCldT0fgk0rpS6PDZJVfhBSXqCTD+KYrVTBFHtRyjxoRdq5sz3B4ReAE
Q+4N7P1gLf6MSmPUKtQypToKpT+uCJGhMaFIwkAaBmStXKmVk5ItlX5ZKSVzddA0CYKxLO0RziZz
hGo3s91VGmil1FBMvj43YPTROPzdKMnUVOKpjoqapTLZjvAmyT/SHI3SOijJdVXiq8zGMJA5Wfus
ynnd7YQeUmsNumiC/967h4ioHOk1ulNQdj0U3lZJvbRBiankzeqBbkRu0lHBMp71sbICu9G4sMYG
AmjosO1sidAmSN27RInLvZKZCyU4Z93a7yNw2ftRydGFEqYbJVGPfzyqqNZLm7EpV0I23i8WS8WB
28xrr6RuobAlSvyOmGoDHT0cOfpEKbG7pTWQhHWBWQC8Q0RV13q1lKAeKWl9ViL7oOR2ZohlUysJ
3owXiW9WNpynPCq7npB0YjM2RRVmBGFCO2TzEZ7GaHqocCddXJMtJHBRIMXZs1MyPedaSAOvNwYr
4sSG1m33UEfZdBm8+f5/8mZ5pTFXrS8MMn3CLcx9g5PMbdlsFuMgfBym2NUTG8WmJ+bhLjx2mqLa
A5OugqohMYy2GUxzs9ez7sXtht9aZe/jurSwZNfmwROwUPIIsDkSzae90s3cCgmixki9y+jEkO69
D2TX7N1k5UtD6U1oaJBZBu4OHmtl3Y4Nf7Sdj4mW8mBcW5aD+n2cRek2Zf0cFKGtvJ/ULlag0TZ6
k7qH1SvdW+z7bzm30cNElVVo5QIpLzm0ResGcYRWrHcphdtLc5pT+Gu9m5JW23rsE31DxN3RJNaK
iTr81kbtnmYHxDq5uAcZdedBDvpFj3D12hPAIchBWBXzeEdtGYE4mRXcslBhrdFIzh4dDwHNa886
o8BmSSUHt0gFL/eS0ezaBfkwXx03e+QZo23y2rtaEQcB/s45QNsuAFKW3YGTiXBzOIQ7Qbi548tx
riUadVKZ7PJdyeLU+EhVjnukD7jz8jQYaGLf5LZhAdlvr7Flyh3b2Z6vVTSCLahnRq4uy8k5A3EN
7eK6onqTC2xpkx11Eipmb25nN/7NUu7FKvJ2O7cIfgCK/GhpnUsVZgZTJz/XQrU7Z4l95qh6iMMW
7yWHgm+Drd1Po+h4YJJtN6lf2vc14ccosBcjuiTugGNgenfArW9hm9C0vkov6ELOcL1uBSQ796dB
IwkqxGpfEhJGuh/Ycy+rvuewCbdDOz0ttVNsyteFvOXecOxrr5v1iZDYzjHX8Z9Isv/x39rlGnh+
PDyW/+U29//8767/u6hp/uRfV7nyLwwNgpWt4QjPMW18Z/9ui/PwozkseYVh8zz7T0QyUNOWC5AV
18Jfk3j/tstVTWEu85Tj8O8jYGbZ/8gu15VqVfu3tjhg1xCtXYcfUPJr/+0qN8QUlkdlVdMyUv5i
2IBMRVFDsNgore6KblDzvMD3U7obfCvUcKi7C3dR57QakJlXotK60KegUHcdVNZ6K7P+ueAaJNV9
aOFiNCzJN0Gz9yyq3V2DHefAy4KNlTFygSlwITMOtEhODrUEQLnU7avnGibmvHgs0vUzbJCIuaeN
XNha52Ot2+IYWtlOxMK8LqU++/3QA1pomkNuu/FOM4SfsD4JUJvdg8vlcFC3xFHdF9fJuhSad+wd
NjXdwFolVbfLxWQFTRF2eErgI23taKr2iceCc1Q3U0PdUVPjbVZ3VtiRsBPymjSLlnKEi8FCfr0l
pHBq06E99nVLiW7rvIzWyGrc4XbuckXGOYIbpV7ZD9VmfR4nTsZE3akhLT266patq/s2UxiirwMj
WXyzwnT2+cgsNeI7ONXqvq557WvOj0POjrt8om71oytPbAYv+Z8Lf6fu/ouaAhI1DwwetYphTDJr
oYmXnvqqrul2Ntov2CdYwZD+1HSBVHxPZRoRuezLZvzQeNTelQCm2ohgUxia02nVipu44CIdqvml
UpMMDojsWCxk6TW28P6qJp5WzT5LNbwWqzvvnZDncawVR09NStFCt3Kr3XkpjCOPYapQU1WtxqtM
Uj+QMXWw1d1gEbaufPhP9JYgZHoePORhClaC0n6khd9DT3xEzXJaqKa6Rtymas6r1cQ3/Jn91BQY
jTjiQbRQscyE6PyZFdXUOIiYrXhM9Y6aKNmJckQpbCQmJzu7mxRMEkD6eo3hS3YKNCl0kJM97MkU
BqW7yBPM54HRHY9+pUCVEzssmCAAOGBYMoVv7T9QS+iWQw/mclXAy1QlVFwFwQyFdoJfrnasbsX3
y4SWaSpsZgI/c+m9PafR9rPUP2ec7yucTWx4mwJwEAv/WzfNfpnL+F3LHuLCeruszqbCRkf1dQm9
UwjvqekInXWxS3MHeyrXooGVAUv0z4lX+46cvuPU2Yk1zDGjhW/Alx+twf0BWUrf30FPXyjkZSPZ
A77BGJCncEYr95jXmOyM/ElbiS6Gy7l0u02ZVb8Lgp9clLn8jIl4NJ2x547Pl6rq8rtoNA5djgfM
7N+djOmmTHJq8dx4o/Vskel8mXaru0/iGiadZRODT7D3QVKlsf4iIKs27fKrhrTK4hnaZ6E9p/G7
EYODgcga8q0xo/B3DKl1htiaEYlbIQF6enPDZo+P9dh0fv3lQXqNIL6uCXQBXSMWgKJBoERsR1a/
rND6bdOmdDQBjrV1vxaAZPmIwfOCBOM7zdHMp2etFp+VVOxZPs1a/9hkxtG48El4rCDTTmxiBXut
KJlO3pLulmh9LcTw0EyTxKb21Ep728viHhLHYXDXS7taN9FDFlYvXb78GkbtlOj6j+VqAImq8H6x
8ye95ZvSNbikEluy4JRRgDHY6X+VkoCLM+B1TLleFfH0aMI33GcxZgfHuQAW9IKlToji5l9s2XdG
3Hp7/NBAcAs6Re1I8T14EmgSzI8xvSwNj5q0lrd1jIYxDK/SBuDDxnraS7XJGzogDaz1/Vxq13Jw
jpJbm96n4YZA79FOHGg+IZ6WsMVDvVqPM94LrEVl0FYZ+C4jmY6iK17w8mHH8sRrlue/tdQ81+vw
khTV2zTEtP/mPIu6Zvm/7J3HciNHmsdfRaF79ZbJqqyaWOkASwAEQNvd6gsCTVLlva+32eMc5in0
YvMrGomkWr0rcWKnY2MPUoQEsEwizWf+ZlsaWPuCEOg7s500oGsQ9urtadffoq8xppqroK9vEhlC
0bw1W3S+LFPvJ0EidloeA9/I4EoM8U0mq1Oq4QBHOR0W6Bia06anL+g7AjhXWqbzGjk9hMPrFXTC
fWLb7z0wJmatfCyQZZlHxuibY+Q3pal8MEarLSagPAiS/gRAEaxjai5TNa5jgFYaPYaOBEv6e6lZ
pAdRsC50d5baaItlobLWyn5RZXE9d0aBxxYOo4MnD66X3uyQlsk0XtUq5bCuBCxAWdpTSB26tsBF
yQEsvPJMtBlG1ANZn/xZxqaHYiS4ciWOzjKEcdo4q8AByoAsFxNNd4ycgxklFhzOxCHluhDsPPtG
1hb4WwEb37G9eUhCNkejFBgbBdyN1jZTDiJ3ksasz95UNxLogIJVPfheeKlNiw88dKZJqYcYpFMF
spCIB4eNgYSEw6wNyNrDyvzYMXcWumCcBVCcqSEy3KjU4RhmNDoSj21ukIhGGaklIdTX+0ZHSa/u
7BxnM6ohNlyeEHQV0AooSshkZY4YTnTzJjNN1p+rh/M4kOHcAueyVOrwgylh8gZ2jB+6n0HubpBy
sQrY9ChyLUSCAiFUnxlqYhneRMyVLGqXRBjZtB1g2lLHYyP/XCiSNHVMcEwDNlVAQW8qzey93oUA
IutkKkSm8v7GMAut8DLpRkHMFh/51gFYGdaC8oF9+EmHmp/hbY2wp1M5wyjxBfis0k8717gYVE2d
IQPpTBIV9TlXFjV9YiREU4tudmBfhnkiZt2I4le0doHOfTACME3KtvuqhIkKK2aeZjETy4NKY4Vk
oUkX0pIbRiQaqoLT8bHUXtPgbFb2DOXKeuq4VJqFPFxaEN2zVGLQEDQfYoWij9ahU1ZctAIrq5BC
BCZUeHpk+T6hy0hehGXEAKAoKJC/62XgQtgHnU7vIe7sfhpr2Db4hbX2pLHTOkjokBtcPYbnrjQ3
VgQk0FHUiV6M4+bOiqY+0gNeQEroHGowgBgmtkyx2go+5Zq2S3rUnZAlwOwZZZdJj+ZT3K7TOCcL
bIO5U4uPTqtdSJCRuO9ol+3hygYfgHbMraav5NbylJXaG8olP/RJqGTvk6y9HRo5R9AV1GtqT/Wc
/ZVWooL+TBjPZfDBM5l6wmYcmRlQ7ApKZZ2BnoNXwCWl4pxiLT4RnoIY6chdrcOzxDS2ShZ0yyGl
VlojiFli0pI6yV1ZNYdtjlheMvqW1vlELcR17vQgpSVkDxYhal/zTkflV+tsYEYBMxUFH1zIDWru
B+1WYW+cMNk+pEMEL72D0BXRcgB3RnCc7BB9vQ0xnzPpZ6O/x6MXg3pKz3/dKcY1LJF8USraNrTL
O+eg09m0aEJ7wFmnbq2cg1P+ORgsRGWkvU6wBwma6iqFIFea+LKU+oUVZNM6w8qoj3dStZyJ3kpg
hcgH4wFHPUE/jfM4hudbHrWmsOYmRQarEfEmU6nIDmDEcePArS2DCjlMFd5sKhzYNVB8EHGQqGkI
kHFTp3MK3rhH6lFHzNNDqmo2dLKmuLnh2E0XMi5xZ6ycTwQMt4Eh38OPmGlO+sG0YTxbt0OYxbNG
B+kaHNa1bZvowGbXRAI3Tiq6TTMEAHINcaMYiGqpwfqQkaBQ07+IGpPTyxcdEAsPqmGuZfOeii46
XIncHWhnLTrwYj24azDveovKam/MDvgGT3T0HWkpCXWROp42M8sGmB8aDjB55ID6qz+Y+dSA+zZH
UmCSmcFnOgqEXeEWRbh+Y0r6P6EgGFB1YhInZAcPXT1d++O/MCgjFsnIQcBRLyimeAvHcMMl4aVc
gNxfIv+HWp8NSNquUc4oKrB7in6EJYC+muKAf6uAth+c81HBU+XpGwOOgcbxuIT6Qy7RokXahfrJ
UAkPeRL0KrlO5+UXUSIPU92pbHhDgPes6FRJMYvuMk6SvvgQ+PSHc1T1y0C90jIFvTPLZXOsoB07
5qLp0zMHDdIZOezKCDk/M112G5b3qW/6uDEmJ+XQJdsogUXQhQS1sgEMI72NGx3Uc8O6ruAQBEym
mTfSCrKRYBCby75IwkU3Ug/ikYRAuyX8/7LGnypr6IiO/zFI7VP0yz+S1/i0x4LI+JePZQ37HeQ8
+HyShUrFzQAi9ljWkBigC4tahzDFoyrRI0RtFBgyqAPY9gMPUPJHTxA1+51tCQPYBJUIXZXqn9Ie
sqzRIetFWcNA9kgVqiWFoasG5MEXCDVv8GKUsWtUGUkqAG+jzAhedaomwCsyr0Cj3EtrnIVBwtMB
lXQtqmYhgpJ+jWeYi85TL5yo+ll0brTLwI7bQ90tmw4D8q7gVJKdq57otNYUQPWOgf9TEITlovB6
ZZuhalQOefChAIOCY5LIIaXgNBGwTUwqleruwer3SaIuD2asbV3p7H3VmBsonK1afK9mdjRu/p5E
myHoFlmFwUXo1NAJHOE83IJW8EymOjtbh2SsqDRxkQ75fBC5h9cvXfJCRidKIknjRNzM4v468NEQ
RaQhioGv6k0bXYgCBXFQb/U66Bto7DZK307b47xloAfbtKDLwBkvIMVdWj0JESpg4UmmkIcr8WFD
r789kXbursP81kJabYpug7s2k/4Uq3mgvl23QiSjWfPblOtQpDtRt6cpHrBbMMPhmRCEWCQUp4PB
WZA3gNsPVD2runKhceXoUmQkOdHQHW3QhlsO/23uJWjZiOQkLYh/Yvj6hltDRYjBcWiwyASp1GTI
hL0v8kuRaAvvMMrPRM3KdlHYdntyf5tI8TSN6mJhuydGHLX4W3XdzCZ3bdkH0XFd5D11ZC2Eg1Ua
SLkP8rpAD84q68lI1YOGhSgdqjOl/b6J5KfIhYwMTH0RDNpZHBE06aX2IUgATuV2eFrnyc9m05iz
KjiPFDNegqihpCZocFB4ixerth0ienjcu0riXRTCp5b0/3sFCf1mtP1C5SOfQokgc27jZZPqykk3
1q1RwFjqGdm5nfZUkiyMrxCfrCA5hZeBZ/Hr+cnnrAw2uY62r6FdCzvc0dY4qn2LoonLsZUanxMP
GmxadjeExNeOP5Q0PAKLBMD+aGqGPtPzCjEOn6CdHkfCpGks5JgATELQmUa5MjqCgbBBaTQukedQ
FXr3g4YcbH7hjXrwWks3JEEi3tD1NbB3+Aajerxmj/LFOIsE84KKkoKETB6hwEIM/z6vaXSFyS4D
Sz1rNGMXr7RS+VRWKsaL8QHPFSrkBvWKEEH7AmF73FCnCOYRvCN5byN972bK3Iuzc/ARl0Gmnpp9
f6VR3XdpCqNjUdGSi/YJYvodovo94voiBTJV4m0ZZQs6zETv+Vp3BaWVUZd/SM9cnW7fkMuBPpQG
XgddgnBU849HXX8fgf90VPovkfxvXZ1ICFVxj/7a6AkAtowySkECMPoFOK4XLRQIofSRR4UK7NOo
WOEwkGI1EIyeAwBsTrTRhcBy64kdB1iFNuZVaeBUQC8E2JNFJxmsXgwFz5kBn/o0DGa3btRkxgb3
0eu1bAU+1VqK0Q8hb7OP/eiQUGrVx3t2mA9y0lPp3uYC+7Qk4iUUBVe/vhSnZVN5U3p2wTwei0hW
rlIpcv113OPSoGLXQHUkWIajg4PqBs1F6SuUSUd/BzOy14rUir3lKpB+en9u9qDXrQxXiNEfgpZb
uXewjEiwjnA0e+8E1cmQ04eDYGyvsq4nqrNabalTUL4K6F8iohGheULrew+hsXJDc4fO+hKAKWQM
s/dmgToqMQarMlQ3FA6Y0073UanKHU62c73RPvdVui8T0EhAv5LRKcPyEIAoWAlYaNBo2aKDuWl9
E5oVoshYbajokhcm8nJYyou0OM9gAgpLhe0s9hpWHZqEtDSKISqjLKIGdt8xYIFmKL4N9qYojKuD
ASKJvbCy8nmK3x/J2Oey0W7aNNykGrY7ebm1enD+bbU3WbFelGO51m1idMezvNhW9MMGUWyg0M9R
L95rALqEWYA8sKeHAJU5dJEPCuni+8Og3KYB7fZ6QAG/zT97kLuJt3ZGidQ88bsiyZ5TmMJGWM41
GWHdYIE9HuZQOzkG9bnwbOZAuYggCMVJuURJ7KyW+SZq/ROZHY5okNZJMS/6w5naSKa6P3eK9GNH
LhVlSKd0A0U85NGubA2YSFQjrg1LtKxOkwyQrtfO+ghFHKwdDpFy6nXpriqcS/826gOsjVBowQCD
SHvoz/taOVHMgEh44qr6HNTdXq90NEb4x4x3g44h64j4AANioYAi+8XhcBUYI4vR2Bd9RRX2xnDs
88anKkbdAA7ITDO8j0rjnlse4FMn244vfojNE2TwKUwMiybFpMJWti3PWY+M/59UrVtg67cKFTr/
vSjmlQHMLPEPE0nYXDYg8FqZEHHXwGBijHHrZUFb9HAj0mRXJMoSMb9JCQ6ewtx5OjYj1caG30aO
1afI4od2u8ib/kRREQ72B/I3rTY2sC9J5LQGfnFMq69Ch2AS5JkzAWPnoQwcHPuWmknv2tOmAbJB
NjwZemMhfHSxYgosSOB8ymiIg4Ne9iA5Bf4LDhAI+FcHJPcqYSMsZv1kmdRu8qJaW1a2aOkRd2JJ
9WHZQKlKXAO7CG8hwM00Bhr/gsqJhwRqKVDrqC48PCZ0Skt+/8nv1BU/MSiWfG+SlMY2BWyf+r2g
SxyHq1JrL+E03WZomZSh3JpKNq+zcO25Ek4oylhJeq45xhnNgBuOrWWqFTO3tnfdbTuoWyO+DNJw
5rWolgOT2RHirdr0sE6U9lR49RnZ6FJ07YnTFyc52H/SGuuzI/RVWZyqebSVsTpvanWdNNrMG+Rc
BbJt2v0iFfXNgEqMhpH9lBNJPXXLwzmJ4VklcrSw8bAeNPS6eje7DqiV+NYmLK1PwVDhenCItzhj
1S76t8OkqPuMtHfYoNwrp04SXJDoXqBIeTq4ADw0sasQjugRnc1z57OhjwCsAoCw5IA8pBU60hCi
UO4Z8aFON8ud5vpQFtdK3V1UQJ4OMSUWSJ5pHewDSaUxggina2ulL7rJOIbI+c/iQWXKlOFV1VzZ
AtcSN6/fV7qkq13KVWWe6cZw5SsUf3SKZssoKc+CAcuUCPZQR2ENQHJ7bKkXzvrgJ7xSScL13f8x
DtB/3HR/c+/S2bE6winxq/68viv6i7uyjqryx//87VPMKRIKIX/tS1+/0J9K2UZdlBcp2/2D3T/1
164THXm5+vbuh+9pG9PeVSHskH+RfRk4Hkdp4j5+rOnvpKlDHtKQf9U1W9KL5n7PxumPRuLrL/kw
pF//zosXuElrSD78FK6fJiSb97/O6vaH7x+f6NVP8/sReHWB30aA5FOSiJFeGg/cKfRpno8AkrmG
JqFOwaBy4P//mwbgeBsDlvfLqvBvqucD8CtF7K3zAL1gqRkGublt40b8chTEOxNoDHAFsABwQnXg
AP+WefCHw/AEzQDH8NaBMACHGZaAb/Vo+vZyOtiWZUqhA8LQhGmyXr6tgWA+WLb+LxgGbO2wsjbE
g/sdwJXnwyDeCQvkumSqQPe7R698W8PwNB8e1ut/uz28mlcvtgehMfNNwY+NIhVOfy8GwnwH29JU
TdStUAD9JueDCc/oYb2+aRhYDODFNMtSAReN8uCv5oOhC4eaGsSLcf/41pYF+THIEMqHb9seOC1U
m9KmSRFTGweCCz4fB+udBcbcYQQe9g+WzTe5LvSHfetNEwK1T0TdDIPXhZT8akJguAmCDQAbY6QC
WnvYkP73A4dXC/u3wOFpg3iIaP76QBBBSVwn4KwyK4yxqPxyRoh3COfDssZHlEmDAek3OiNGyvib
Ts4xkJLS0i2VyQB0EATii6VB/d8ZrQeMMZKwrG92HF57MPzZkJpxIJAkPlA5HcdI4VUoZTEOGhRV
pBBNy2Fv/lYnBM/91glhgj9he3h03X11dBrvdB1xYcQdCVlUMUJMv8m9UnvYxN+0RZhgZuCRCtoa
6r0Ew/NDA4FMqI2mgceGJA/59s7OB9jz7/qDf2Fl6LqK0bLDbvmFJEO+k5yajIQqdKkL60/E1v+D
g+XXBH7q+dHtferu35VfyvD/6AtP+ervP3+ZkL74Hsj7u4dbP5w943//+OJUuk+nn334lF7f3+bx
zx/f7/d3fnGvp5d6+p8n/l1xLG68/v6D/vEpd8eYzH/KHYtj9N0k9e5i//jFlPK3h/rh+xeP/Gxn
+No9zgqU7e5eXfohO3nrpS/TuvK+/PCP8e6/5g7btDg2L4fnt1Dyrbc4u1fQfT4+T1EJe+9bL745
gttu+u/eH4v+6WpjxeTpFsQpb73FSHX45R/fJcfb706Pn+/ipys+vw2b51tvc+p/vivubp4u9Pzq
RG9vvfpJcby9u/luU/zyX4zXL39/uuLz23BGv/U2T+5NL5bD02/Blv/W67/vSxSE/OTFSn66PsHW
W6+/R9k8rb/4I3Bwv/Xqn3C1eLrKs4G/B5bc1/rGffCvbUKPK1i59KO78tVKfjzYOGi+/gJf2n5/
LYP+flN+Km9+6c9eHjjjN26iu2Px4z8BAAD//w==</cx:binary>
              </cx:geoCache>
            </cx:geography>
          </cx:layoutPr>
        </cx:series>
      </cx:plotAreaRegion>
    </cx:plotArea>
    <cx:legend pos="r" align="min" overlay="1"/>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_xlchart.v5.15</cx:f>
        <cx:nf>_xlchart.v5.14</cx:nf>
      </cx:strDim>
      <cx:numDim type="colorVal">
        <cx:f>_xlchart.v5.18</cx:f>
        <cx:nf>_xlchart.v5.17</cx:nf>
      </cx:numDim>
    </cx:data>
  </cx:chartData>
  <cx:chart>
    <cx:title pos="t" align="ctr" overlay="0">
      <cx:tx>
        <cx:txData>
          <cx:v>Spotřeba tepla v krajích ČR (TJ)</cx:v>
        </cx:txData>
      </cx:tx>
      <cx:txPr>
        <a:bodyPr spcFirstLastPara="1" vertOverflow="ellipsis" horzOverflow="overflow" wrap="square" lIns="0" tIns="0" rIns="0" bIns="0" anchor="ctr" anchorCtr="1"/>
        <a:lstStyle/>
        <a:p>
          <a:pPr algn="ctr" rtl="0">
            <a:defRPr sz="1000" b="1"/>
          </a:pPr>
          <a:r>
            <a:rPr lang="cs-CZ" sz="1000" b="1" i="0" u="none" strike="noStrike" baseline="0">
              <a:solidFill>
                <a:sysClr val="windowText" lastClr="000000">
                  <a:lumMod val="65000"/>
                  <a:lumOff val="35000"/>
                </a:sysClr>
              </a:solidFill>
              <a:latin typeface="Calibri" panose="020F0502020204030204"/>
            </a:rPr>
            <a:t>Spotřeba tepla v krajích ČR (TJ)</a:t>
          </a:r>
        </a:p>
      </cx:txPr>
    </cx:title>
    <cx:plotArea>
      <cx:plotAreaRegion>
        <cx:series layoutId="regionMap" uniqueId="{38102B2F-A779-42C5-95E9-399E82A2AA4F}">
          <cx:tx>
            <cx:txData>
              <cx:f>_xlchart.v5.16</cx:f>
              <cx:v>2024</cx:v>
            </cx:txData>
          </cx:tx>
          <cx:dataLabels>
            <cx:visibility seriesName="0" categoryName="1" value="1"/>
            <cx:separator>
</cx:separator>
          </cx:dataLabels>
          <cx:dataId val="0"/>
          <cx:layoutPr>
            <cx:geography cultureLanguage="cs-CZ" cultureRegion="CZ" attribution="Používá technologii Bing.">
              <cx:geoCache provider="{E9337A44-BEBE-4D9F-B70C-5C5E7DAFC167}">
                <cx:binary>1HvJkt1Ilt2v0LgWmA6Hj2WVtXAAb44XI4NkbGAvgkHH6BgcjukLtFB/gKSVllr0J2iV1f+lG5yK
jKwqZbY6JaMZI2jxAMdz4Pg999xzHX9+mP70UD6euhdTVRr7p4fp55dp3zd/+ukn+5A+Vif7qsoe
utrWH/pXD3X1U/3hQ/bw+NP77jRmRv+EkU9+ekhPXf84vfzLn+Fq+rE+1A+nPqvNpXvs5qtH68re
/pNjf/fQi4famf5puIYr/fwyXB4f0uz08sWj6bN+vpmbx59ffnfOyxc/Pb/Sr771RQkT6917GEvk
Kx5IHAj4jfyAcfzyRVkb/fmwT18Fgc8lp1JyiYn48s3HUwWjf8N0Pk7m9P5992jti8//fzPwu7l/
83lm6/DTrYf10zzDu4839tP3j/Yvf372Adzqs0++efrPn8v/6RBMt8pMlNm+yx56/+eXm/I0mF/+
9UX11/9u+/rFRXdKn0Hx3YjfCQVFrxBjXNKASB/7SJLvoSCvCGN+wIVgiPCABd9jAbPR7vHLZ59W
xvfT+ftQfBn33bk/v/zy8Q8F0C5L66ruToMtfvlfL4rulP+z5/G7IwUJhH1KKPGRT5+e/7eRwl6x
gAYS0CGcsI/ofQrST6FyXbs+fXH2NLnn8fvdk/9EH78KmGfDvxvy88tnR384zP76L49/EGIS2Av5
jD0Bhun3iEFABZjIACMpAsCNf1ks3yKmauD/fz9iX4f/XcS+Hv2hENufurIeTt0fABlwoM8J4lJI
inygQv97yPArTrGQ0mdSYl9wQPTbIPs0s/nF7ambvxz57Uz4/ehngH1/8IfC65DdP3aPD//xlAho
cQQYIQG0GEAcPaNE8kpKibD0qQTWFPKZevg8r98P1NeBzzD6+vkPBc8e0tSL29nWf/2XzPwH6gmQ
dsQPCKaEUEoZI89iib5i3KeISixQICmFw9/G0m+a0d+XFN8MfYbQN0d+MIx++R/Aeb/8z7Q7vf+D
QikQoOk+i4fgidm+VRf0lWCMcoIFJz7g+Qyszcdpvdh3n6f5BcrfTn6/vsIz6H59wg+F4HkJytD9
AST4VEFxzjBDAJrkjLLvkeOvfIkgWwUUhD1jzzjw87R+P15fBz6D6evnPxQ61/2//dfH98CAf4QO
fCqsEOJ+EJBPOu9ZjUtePUGDfQmhBZkMyy9ofC5ygRW7U/niq1j7xJK/PbTC5xd4Btmvjv9Q0H0s
aWxR2/Jx+QMUIYSXwEhA/ARQXJFfESN/BcYEgMdA4CNEBUTft1nsc8HlXWflo/33yPhfXeAZeL86
/kOBd3Hq3rv77I+hRTCUIF0hMCyeEtezoGNAiz4FCS8CymQQPMPty8T+PYbG53uCoc+w+uaiPxZK
5fL4b//5jwkuKgWGwJKCCf9XEjF4hTGXSICMBEuDkGfMePFxXl8C7rcT4pdxz+H5fLkfCptf/pvt
/yBBSAMUIHCWUSCQoPDsvxWEwStBKKcBY5KDe/vMu3iaFRiV5vT+xeF0/1j9fox+fYVnaP36hB8K
t7vyl381f0xIYYxIAB4FEk+m0jPe4684+IOAHCKYY8KeCfm7MjO/H6xPo54B9OnD/7eg/GPz/WsT
Ijr1p/hj9+Ib//2fH/1i3D8b+jnR/z3e+Xxo+/7nlz5CWNAna+JrY+TpOt+phO984y+P//vBjyfb
w8X4K/ZUg0kCJrx4EiQvX4yPH4/QVyAiKVTTREI4Svg+U3d9+rHFAtYj8KxEAD3iT1OxT24wHBKv
QLcEDEH1gBAUD+xr9+iiLmddm68P5vPfL4yrLurM9BYmA4vs5Yvm04lPs+UIAx9ALQLrC+QQ0DYs
vubhdAU9qqfz/5MTpFtoWrmQFnlxyJZ5w7Aer3lDb+ouZeE0dHXE84RsuinHqiMshKXabcjchUHv
L6tFDIHqkp7sNa7Xvhn7SLS22hdLP54nNBlUTpcoFwU9ZZzHLHf8NDNvLfx8XfbGnXDv7cqlCFtc
iJt8tlNMmryNFuY1Sua9iee0mFdioHWkF4PiymZRNVV4MwYwh2nMTZzA70i2d1MfdKHLiBcZZlM1
5GO5ZVW6DdLJHlzZKr/O+5AXXb7yyMKUqZNjgsZ5OyAvDYtZ2dbq2E6jv11Sc6qoX2+9kmJFans2
ZNZEunFmFWTThi/jcJh93iuTZzRsRm3DtOnO3JQnqyahTtFBnJogKzd+0XdqKZiLxjKg4eySqJhF
u1+afou0lNuMzLtFonlrsY0ziY/1QNSSv5tKDrfVjKd5aEuFyt6pYpnPKmMvgobSde4JFwbBcuPo
hWf51mGeqbR1t5LkRLnhxtrixixoVlq0Uaa5WrJ6Uond0XSJAT2nGpef141YexVfM1bFepiuKr9/
zcr59cznaNa9VqzJufLq3oZCmpB1zIZAVZ1iPrtnXqWczNaYHJHOOsVTcmhMeUXL9AoNiId8WPbW
zU3o0UUZp5V+LavyLFgaTwkW3LFxP/jieibVa9OwXsGiOznSctW2xUVqk0s8duiAcVOEqK9VQ9yD
n6GVP3ghLJhYeijiYt4NxRKLOT9D1SEheDsYet8Z04aTaTd0GjdTkK5p6i4Wfz5o7u2W1tsuvTz2
9mmhFGXE5+tpQWfVQ+rEsfG7qJnHteXDA5bBxWzqS46m+OkZDk2xg7UZ9wU/89n0uuz7970/Xg9V
saV2nxv23ggCT42aY+q15yy36yxbtiy/q/wulukUj0F35ZFgRdNmnRO34u2g6o6EeZGuah3EY64v
UyrX00TWU73hrFl1Xb/jlGTKYfbOERF6dRr6LVOFDN5mZmRbpqZArlua7FLn7lzShHW5ZKFHyErA
lwIy82nRIlxGU4ZizE9pWsCibxupXDcXcF+tVN5SV2uSDrNqmL+f03pWXOY0bPNpYwd/XPl5Oar0
g6hoq5qEDKrA3WVPK9XjUlnjrXXeHPEHr8AHZsZ10G9yPEMAjdyofmArQdLNQhJFUZYpPCRdLEaj
fLNsLZ9XTXlXoc3ojVGB02Pe4Zjk/orNsPwquvH5EveyOeOpOOgxvZyK4q02WWR8rXzXhouXXOoP
7dwXoe7pOdxL5CU3JkWrIjBRPrehCcR2xhuN6qPGwTYRwZb69pzgIM5z1bXljnG9XZb5kptCK096
q1SbQbEP6QQV41QfvdI7OJqtZyZv/XyIOpztW9wdAhysReli6XPl8vFmXrhWwEda9T0PaVK+TcY0
FpSpYRYXg+niFLhF6HvK8k3i7N5JcoGHfj2Vg5plvyKBADoK4oWP4dONtymLMC93pLBxk0sI6Roi
j0lFLNv0y3QsdamCsb0fFn7W5F4GWHrv2/y2TbzITVns+kNSyZAM/aFhXjjz7BwESYxIt3eNPGvb
7syMiSqSaZ+VbZykrcJjfz4nw6bM3RlQ4H7k5b4oyQNryP2YlZeUd3FZJWGV6c0w0xtaJ/s8rcKm
mXaJXa6rrj52WG9cupXODznK7nSOz7AwF4Tibc/8Hmhqvp8diko/fdPJ5j2u+3OLg1WFXNhW4xkx
09amuYLMB9yoz5Zp3laiPPidu0z9Yjdjvqe1eyey48Lovi5gHVaFjmxg1jY3a11Na302eS2gbh5T
R+8B+Quk64uEA0Sok1d9XuURqQKFi2wl+X1QQKZb6umNK+Z9MAUfqqQQG1aw86q3WwvZJury4Kqt
X7dBrpWsEFKy8Y5daoDeJnnrph52Q3R9s56dvWCDQVFSA84o9fdFh1ZzC/xmGalijk2p6lx/wObN
wiBQFjwZRZaOhv0g4iWZUEjzfFKDSUsldEsigbMtgdSwnYUpI+ybFoIpBb7vzM3gerFOMhR73Rjs
A5ycjOxvCaQFkZ9PMkl2BV50iCjeZZW3ypDyumpS/swXNWSSKlLAwsz6Nyzxt5wVVmH5mpIVGphW
yTjnakhtqSZZnLIlW09WXCzLGiPPKEj1KkD1LUnNbeeS+3QJgKzGJFVomB79zDsm9H1pmtcub9uw
x3iLiP86H6uI5dpXmOkz5jkXFqI3CtdeNE7Z5VQPTFW8/iB6yORN/oF0kIpwYzaumddp0uGwGeo7
3NdxZpMrSbpGmQGfUu2/hvhKZZqdWWaOXZa+ITx9R0e5XxaqPFSuxJQ1oQhKE413gk15OM1SqCKv
Dq7Kz1PvNFYkrBrvceyTK4uMU8KMu4IO67SWH0DM7+Qyh23gVIqr20JNc2/CFhYWkOtdjtDN7PWF
ooW/noZ5TxGPA0C9Lsf7hgWLmkBImL45S1o+hCSTvpJ1jKw/r6vC3uvprUnKJpo4e+3TbEM7+aZw
ma+KYjthsrJjey6wqFVbn9NeH5O5ORdPDFFWu6TVUWrOxDC9nnV5cm2i6hEd2oGuUOZvKSiyfL/M
fIVsk0W+kI9jpZlKhxtnyltbN1SlpOzCmjW35YKFWhZ3HLs7ljc7r+NXJrdvTZdd4dyFTD82qY4k
uWoLukOTjlkpVgPWqvGnVAWmOxWChK5B64l4qcrTUFtPb8xkmOqDujpI6kMw5+aA0TSrMe3VnPXF
usi9Nkpat4CabPozUumwncS4ntHcxLZJ/A1pi171hMdezVxYd9TudHCsmGYrxCwJPVRlUS/zsFu4
3AdBA5Qp0l2rXVi5xa2LJgdR1UxCpT3RK1ryxypPAqWpt0J1FRxcVs9H+JkVTh5RYK9sPRxtao6Q
XCBKEk8xVpowpessBxz8d9STfiTEGESz9c9IZq+W3kdqlLdFOo9vRGJXySJXAZUHk6CNyYqdrcpz
UqAVQksL6YJYNbTsrAzGS96TTamn19UyvBlGuzFBNquBFXuE2jTKMAV6hERui+rMn6Y0StLIt0O5
Skh7VpfyNavr83IxG+SN+1zYSxmMB9HedEo0la+YGwfQRuRIHK+Un4dVSU3U1uFUdec0s8r55Wpm
7rYbq1XGRsjJRaqqzAeS24yjvfMtCi1IgXxOQji+mxK6pom9oXMa1hQUeu/WQd0rJPp9ko0P1SAO
Kba7zqOrJOEb+TjQdp0n3rZBZC9xESfDuO0Juih5GQ1doBKd7CoiDkHixaMOwhHHLRernLaRcXOM
udvkE8zZ2Wh03a62UeHLVWOLFdt7E1G2bPekCJd8VougUeuBxpH1fNZRcjlNbF2nbj/NyaHy7Zqi
ejtVPAyak838Q5baG7/w35o0Ewov9TW0inZ198aVcpdnzVXB20Mrkg2um1GVbZ1GUM5VKoGqhU9b
maLDQKwIOaTIfBQ74behFBDEAaTfgkWybLee60D+6DVvWTSkeNdO6LbMh9hmg/KH9KLNxl5pNkWG
JnncJeWalNkYZvndAlsIVS+m26Iqo74PgBd31n8/wIW176+M/7byj20/rRtmIpx2x9Qq0umwnE/o
aZbNPK8WT7NQGlCFSQniqqv3MIc9hmfYkGTFnyLHET8Unlvz3hvWnPtnRZPhKEVJEJHZ7Oqgj8qu
+TD25ioJeL2qIClAeTKpmVZdNBX+EPlc7zw3jHGSzamS/fymz7JVR6OEX46arKRcLmrSb6YJ6s8k
ETuN2jcQ1VBnCNAvKD1gf/kwCL2byXjmWXHeN3pnbB1XeblDGXkkQb2bs8NYvWNTekB2ureDdQrI
ZYVdGgFJb2nGFOpHrgotTrieL7StjouprhOPva2kWHU6ibxoCkiv8mbZeUtztdRiV/rTNu3sngZ1
rHOrkPNrZSfQwkHp8nXljs0szvmsMyXd/I55RayBGrh5sLQYVNe4zRDcFKzjYSmnLjTgfUMRJVYj
BCuuavV08XmsgDp8zylriVNAGV1YuBmKRNPOSs4PDXxpNZFtVoBWzyq3rnP65tIgCzrCHTVEi/Rh
6TfXWtxDZRDOsMD5MJ7ByjnipnsNzHHUugqnwG1xKyPGSR4GE4aYt7Cu5oExpYs0i3Qve2UH1Wfl
GzxNUZ3InWyGDnhc4qjxxwy6XcZu8JK8QbUyU3Boc3whTf/O46kX5ffJwqoVqevdotu3vBpy5The
ySJnYdpSqNQLMaqlrSKXQ1nY62COcH0weRoNTXXuwf3Wy7SajX+TGb7CXbkrRrT3aXrG62C1wA3Q
al8NTbws00XX9rtAdzFN2aXG5iwgY6MmJq/lzKOOlCyCmnPXdEAFVXJhaHHv0XkEdsvvMeG+glV9
t2TDm64r3ok5uU60WIPuOXIzxXWN1BJ4d8gMQzTIzKjRdkeU9CE2ddzObmsycuaV7mBIYCClvesL
r1R0ueskXXl2vAt4h2Hx4avSz2IhWYxnE+OJGqXb/A5gjDuXnaVZoxKZporQaT1ryGZjWW0CU3AQ
UraJYZ9a2Ihhx71s37XjkbT4umjmg2R6J8kQaresXOsO5UDeYOHWqJmvM5xfgbi5mkYBXoVZT3lz
kXF7nlpIGjJPFEltrchg9nbOk0jS+taf5g2sihxIQt5+nORYWKwEpmdyqm4Gw0JNfSWm4HrpMFcG
ZSyGAijQVk2jvM9Q1SlTjSvjjQrpRgDDkD50dR71Y/uhlfoBZ+XaCvqu5RCH/di0Sk7o0Hv7dhBr
40Bq6WmTIHYhl6BVNVSWfFx3/bDKlzbsGIj/qVmlTR+LXIH7feihoEAO6E6vE2FeQyV+U/L6cixR
OLJi7egVcFFXZZskSUNMvG1PmxUvl1Ua1I1iJaxKUNplR8COKocIMd3Anzs/aGEBusHcpBpWZVCT
DRe6jOoCrREE74FNlXfU00Gjxj/Lc7ez2NmNLcEQCKYqBsWRRD6UZZ4NrpORBJssu+mbtIpRwJpt
6xfvTODF0rZI0UT2wAnJ9SAlQMehchgdpFgvMM16xKbZ5Z3bZaMdNpSmSA2LzCNs1kYn+d43joQL
B7HbUSDCecwVxIsAXp3Pq2rJVFvOoUTVaiCTp3xsNhiPm2TKFSfByWQoWbtax/m0nA+5WSKeiG0w
8QnUPpeKctBEpQZSyCoGxX5GCvCM3O0iaxKW9MbwDky0SjwMCNKfJ/vrBC1ZLIdN3zhY4X2puADf
T5DyIQ/m11MyXvkcNEWha/+AvWQBD6yfduTYdUQlxL9oqDwGwfQQZEC0Ax5RnPq5d4M0Vc1w082w
gP1BDxdl069QT4s9HfBxSjvwG9303mhN42GQxd6Mdab8roOagXWV6iysXTnlJhqG8TWjIoJKo4nB
//PiNhCVyksvDwmvZMRvapvYEBKGFxZBF3mCu/O8ZkdgtcPgfLfp0uESsqnqTAHGRUcORe5EzGl6
jmbvbb+UBKpvMcQQL4uSuHwPCmsBK6ENtfaHlQRHruLVtGcWX+Wod7Auwf9rawmWXQm51h/BbiPw
G0wQnUOUMG8jF/GYuwYSUz4skDTYHC7vYF0YZRivzgecbnQaiI1nm/NuSrqoCtorMfgytBwcDQYk
kRdLHvHzCZIygEiKuOmS11kzKVeIZJ2PebvtA5CCzt9NHi2h+Es2fBzvMotX1KM5cB8UxikCmpqz
hqzTvAr55Maor+0cmsxASdLVTOXZtIQ8mdZcLh+QHU8gcMoQcz/2K33VjeTcExVZgem9TfpUxE3L
T5WksxJDvSZz2ez9wB2Keig2vDrMjMxrb9jnJT22vMzXmXBKBum2IsNd7n2YwJMriQV7LxtNbGv/
mrF+a0rpVG7pzmV9qzQRt7VXF8ofkZr7Jtn4LL3izWhWroK17vkbk2IakRqX0UjAWvv2hYLv3PaH
upm7TKefX9f4+udfzr68A/LxJYO/ff70wsff/rqpK/j3T0/5hxd66p98vdLfXmZ4alh8fbPhWRfk
05sl/6BF8k8P/rb+iYTWr8DQnv/H7ZN/9l7EU1/i6yU+N1EIbBtl8EbJN3uiPjdRCDScMZYSmg4C
Pe1Z/NpF+bgzmDN4SwVxaG1AVfW3Lop8JZ923IsAwwmwqVH+ri4KhS1Z3zdRnraMQ7cbNihA80g+
bU34tokyBoM0/lR3oafpENEUr6Zat7vUF2dTJ/W6ejM1UGZV83wjusyLA87QGutZAufr+oyUNRRz
cwPxb71Hmww47BLWhLhKZIQqM4JvOeu4I/NdKtyOzr4+DBlYXE2MTVWsA7eAMTNgq6ifDGs81jjU
SVdGsq6vEl/zfebNO4IryDFd60fp3PFDNVdAd26KWFV2cbPg2z73Hv2gB/sZiUtwK7so0EGLVTLD
FJsZPCRaHdqJL2E6TIsivc7CdJVBk2sl8u6sgsbVcXiyhHtZ5tEIBWGRgKhutH8aCJgASVYHUUva
qPd0tg9A+DXcT1a0AQ/NZNpuUlNUW1IYmJO2Y1yBK6kH31MBya4nfziDrBFVOCgignMcZh0iSoxL
p8Z2fJ2OmIDesNleGGtAU6eVkkMBiTbVK+H1YzR3ulYFJY3CeYkOdd/ua9aKDanLZJs7eQlO4vu8
qTJFR9ptJz6zEHdxJVC+mXMa93O7821eH/peLKG3QL4ddLZxZYpDUuowBfdrU2fz20FLfo4s5xvT
+otCdEki13k9FG8UR7rQebzoK+ibNeFA5RIthp4KI0HsAWMSl/Rn0veKbZFVRww1a+Lh4s4z8uR4
uq79XB5aTOBBIp2vIU3epxZBpYY7qOyDJtiUWUcVn/maW/dhKeztMLXrMZVRPaQcnDtoozVVvRYp
DqKyB8vFJaiGB95kqhwcDnk313Gj9VtfVMHa98HU+v28+H/DeN8S3l/Wj/XTnjv7nDz//9Hid+3z
bzvDTxt0/zEj/vW/wEbG+vn5n+lPwF5e4BUQX/BCHSIMmOwz/eFXSDIfNs0LeG9FiKfX7T43kan/
Cja3Cdj9C9t0hCT0uyYyJbDJHrZTwTBKCf899BcgCntHnvGfFDAJ2LcFzbAA02dNZLDKYWq5APsz
HWrFMXQsemP2o4W6t2/EdrR5s2IVGiIP5Ze1fVNZKGdRNixxEzhgEbFYpetiDgNBtroivurn5Bb7
0FLrexmDhL7uPZpES5rJaO5BQBVhQpF5W1xROT5QV/s7f/IuYcAeVfmW99Cooy1QXCHwXvfQBGxJ
GQ61oIp5bQ4FFr7pujny/QL8K2icOKCjWqCT0yUUyCTyshKqHLA7wAkrbFi3YJt2xAjlgux86FJ6
BQV9qMGKVqkH3VUvAcd0nsxqWZJQNM1wzpd6VFOe7Qzs7FDQq7paHDBmwat9WXRccWhRr5l144on
PWSCxh5500+qzPYVwYuirt+7oGSrvtQCWkIyiVACVXUjwdApZeGpfgre6gIKPcp3TNAPuF3czjXl
m8Sv3zM5Vmqx6Qdrq7d9g/F6nBdgtHwzAtlEGlfnfJCjaqmEOs+E+QDiNemhcDVYlYjXcUllB/42
j+U8QmPRX+5BL78JKgt9XGGhEzjtLJpjiU2mZj2+7Uq6SciqgC5LPpJ17kMKm3UQpVYCh8tqjATU
WVBwRFntb5Mx32UyQGFl3Gtb6E1bT3eEbmfJTrDUKHQaitXcdeUenKWQgekcybkboQGYKqfNvKoS
8U6QIVV1UUAHTAeQs/rV2FV3IOB7VV+WhX+dZUWpygJPUVKaeyegE8KMf5WPboAmAxSwdQVFlIQG
i1lKu5IJGG4swDErQCKTNh9CU9vzKveqVT9kVcQzuOlJXtIF2pdDOXvREkD/Th6zfH7dWbzxDDjV
0i+WsKjzXe9DooQnPOwrENkDmNMRdBXkegRPXtM2DdtMN3FZw6ok3iO0iMBu3HX9+EZjFkD+gj4U
Xu5YtuyQnW2YyOGs6fW9Melh8YTZOti7kCbJHHop1JR80u+a0rEwJ4uDLgk87WKYjiRrt7SdzmB/
xlHqul9zOoZj00BNHwxnKbMflgA6CJRsRrEqkE62AQ6N5tlmBhmjIHbfNguD7nQ5JVEPUV4FJJwR
OHSky6iCmgmpahEh8kq9q5mOYXPgHfg4YAAlXhsGHgHjrM02LfygYmhWpXbbtodE5qB/3bqyUgx5
62mGVE9yfKvBlB00PbhhAe9L8P/N3pn02KlEW/oXIdEEBEzpTpOtM+1MOychO9MGoiOACAL49bXO
qxrUrEqqp9IrqSZX99rXeRpgx95rfWu7lTtvHCnCZtxRGcSRba1e0xDaM7CIQ9D3gMJdjG32dJj5
rvPmYcpN1U2LAOsBe2vRKWABmQ9VOqAAqNuEmqSeN3FEJSSkgNd9Hpy3uI8baC1Bx4b2+JJpP1+S
BWzHgNtpFuKh67htxvzAd7JnrRmO6AENzredWUxI13WmUdtvvakOA4Ffr7oZqIEP8Z8gG/iDNaRz
mGO21GJ6zv9ryQY0SIpyASv//4psQBL3pZT6H7LBvktYlTdH6v/LBv/vygauuCuG7vhPkw1GGZWr
6//XssH/Hjm3HLQSav+/Rc4Ro3Wjk+n/gJwz4XAZvf6fyDlHBG/9kfzXJOf2AZzRlAoc7DCEQx2a
yvTzgC4O4/WA46FOxQiSaIGwTPgSlnmfpO3Why+FtP/I1slHUyQf+eG207pR0W6zmm6HaniO7b0P
bo4VNmNUnIulnfs9eDBdelqOib/Pq+ZlP5KpCQ61VPwAHWXRH64s25+0Dk8sVdFDR4sndPiNOIS8
+EjwOpfbCp+LnqOeb62xFCJp4XjJC1L895dQjtR0jEU5bHBhiY3Iy3hMzUGm/pwx32CUl2g6KLcl
UWut9h98qIN0Cq9S6ZvF6OULgRRedrp3V76vRbXlZDkXfq8ikQxVsXpfMuWLNjuO12xnSxlNUpxN
AJEP5smdGQ8PHXzqrmL6ysapqI4MNlyq9/sxHdOT5v4yRsd6BZW+XAUZ4Sn7e5Cu+mEZM/EcwH6i
2tH7IznacML5zxnIAetsV3kxbefI9FMlj+03povjofDRw9TrqziIPo8zBggKx58k4SVczUsIEucu
D+aLzDJ+p1I51vUCTOAuHSJoEdR0FZPL9BQM3cMglG1HOSx38Om783yQpXJkm9uQTKoEBJy2Yu3w
nczwwUxRQzH5jTcanN1M4TUt+nqE8V8ZcVCGejclNBDgfaTPSqxF0Y1Jh+DEIve5+MHWDCN7vcr8
rL0M6lBMEUA7Mt9bE17j0c/lGIL5mqfgic+WPx77CHUlrZ2nVyHGv+Fx2g717gvwmbm292pZgI+B
cSrDLAGZgj5r5MGbWZRtluM2Rmz5ae2nvN4AZ5VjMt+l2Q40hJ11ttnK+/BjHGxc8jVd2+Q/rK8t
hdYzjo3tthO8nqTqAqi3a4ZuaQWWYYb7SI5DY1dWFnLoyn1H9Yj2c0qKuYWMVNIFvuGcomGes3aA
qd6okbhqD8arldvRJvPJ7tTU8TIATQuWJ35gjhkDDjjGR3/dpMtgnf6iH5WtxOfr16EvPRHXKZOi
3th0XiHUlMEwzBVn/mG2DDOCfBvNBAu70H+GqOjraXYYkuLDnsfAsYoviYFnOomKzGFSx5bvv+UT
B/Q6GbNgZNJR7cD1loGBYRQHdW7CDVwrHjyuE19qD0NsYfkfSeax8un+jRn6ZLrNVS7wb2yOJqjH
+49iMaRhas/rYFO2jvOcN6PILmQP4IJupQgSeGZVB7Gx3FUHhAE+NjfzK9XPO+ayJCiyagFv2xgf
rtVwHE97mk8nmJao017c03UoGe3X1wNQSTIVtO5hfdWZ3T7ppPuLjQ3mIU2uDs5ynkd34c6+K+67
2xB551hUjcWegBf+R4L4PKbokudonMs00JVRfdmB36yjHU31FI0fJqYNhnZTIjlsW8HY3a6SV+s2
AcTRjpgT/5EfBNZS7c1ISu+D9NQboDVJ98AE3+stXJropLhWJdH8h+tBUBU9JeU0w7JaZl3d3sF2
pDk4lXGoZHj0VbIDapWAOxZcgIZOsnLTgSF9y34HqGDdmgcVaHWH1yN/2S++vvlNinLx+AxOTKpK
V1Jp7tZqZPt0IUd46ib6qwAMnEQqwMVkbyYUf2QKu+W4jf7930Hi3zvvmzFZvx0WhgDtZnPXe/3U
kbG40G25hmDSE/DJECaTKs7Utz1DKYY/OyYja2c7/U4D8jFL0aYTO4EDBT09tVg44aq+z/dqX/fP
ZU/+BW68Mzdfd99WnDQhgKxsMXDCVsCxFI+QEtl46gK8qT+QWYDv2Cmvehe/5bmAOd7BuemObysX
aSU6/7SOPLkUGmPoEK6skd5AM52CeqTFVbDCXPKNnpJsfJ5EAPxuXXW5sgTUgOEnlwu4ofDCOBW+
7VxMSpmrEBJokVciBTUtRyA6emoKBjgwJCcxyEoGkz6vPQSJcFDfu8M8GQEsUBW/iyn4NVOxoRqJ
rzUNskpNMLFBEpdxvNwzYb6zID8nafi4WLOeHWWkXL1tomA+RYM7pUv3m5JpvuRE/NyOwrUJ2X5N
rMMkl693AC9+L0Z31RpHGOrjgN/NOPeUHH/YPvqCqLo8JR2I0aEHK9AFAMJ9On7vjWAlZZBnpgDq
yOBlFcWYOOVuJjx/q6232Y0t+OGsDETYkFjfYC9oKMMIetbNy1EdOn7fZvKU8j5swJs973SFDzn/
1j3AlRwxcbyNdSuHbIbxBa09yn+LTMbnPHENxsBTmLoMOrmTDRIftRw7VlH7vOWFg9vVMVThvrKc
NwBEaUWWVVUDnPA1U2/joMLTmsKLz+j0T8C2XiBACcXDdjavWscJHszsqAAhVjyiDG7Wok4UQlPQ
FVO5pOvXFpnlusDqQoaj/xDQl09TrC9syek5gzxduZawwzcBS/Zq1OgCDrD3bLo5goP+FUfyiaZL
UR4daQLodlWw4rezvVSJJk0x+AhhhCy5jiH6PsbSO7uuF6AP2WUP1xjSsRwrGg9r1ROlKhRc2Yzu
mgffzGDWOov313lZaze1vMebOeT2uonszwygpkn5eKBqBlUol1/d0dUkkXer7r6SwRKYApA5Dvoh
oNJAhvsXY7VI26XhUlJfaPjoOCxNPt+ty/iWToOooNnfQUp68TnEGw3wC0kVD1OFw3spqMENG60n
c/TN3A1p8x//R7yMvOKdL+MumuowhHmfZZVLzVAljDW9n20rIwYWGtgliPfsR+6gsKw485FTWcwV
cZmH6Rj3y07A+y2H+yFdwFoBf6FRzoCDoPZ7EjVHzI8qWSZ/XUd3NxQzzt8QJrULAVvscf6UWT5X
M+k+ZpK2ns9vVIhPccRADhko199SDqJ2EpiITMxaFvoRHQUqSLZujYaGZjUojT0VsDjJRy9S0XjN
H3NiVZsy0wNoTv9MQQxOB8+/pL5e8CuVjH4t04eYxsvacVnPC8yXImd1igJda5keJ6W6Z+Z2+phu
6qSj/kTHKEG3MX3vJDSibOqeLeEBmgKu8CnXMuG+XeW84IwHTWNie7qxnpkSb513wDvX4WWMIMbk
fb/d9wTe1Ux6WtsB8OixgizJR1xKQKwrfr0xy15b0bFzFj0uOc6xnIdDOcQmQYaHv6PQ1oKn4MKj
4DnN4/7OuyVvN72qcj+2f9sQ3O1B5y9KbK30c97EK2rbAtAzuLlT0+Hx1UhadrgvnredVgyKX3ls
A1B4bl4zV7ByQDzogr4DFEb4KaYEWHREesQ2DPiFBGTImvc1yaDPEHRau0Utj5ec1MeUnSZp1HUJ
LvlAg5oUBVIbPdTrGXW+lZOtA5PYyqZ7neyLL+dj2E5RPtc23sFeBfLdRT34e3LmIUFntb0nOXBD
2vmw4i5BPIiMd1bIcz+hq8uweqeVKVI0AhC+X/nzyDcUVvxgvDIOiNnKlkLuIs7u92uav5ODLrUb
/HESHfogl0HWxDma9T2v53D0VUaWdy5m9aDjEZI7Nyc66/tiA4iKnNg3Q4Ktsof+AK/W30dh9+ZX
+zcBoBiNOGVk/8Co1Y9BwR48xwAmxT00+KiZYMyWOO1/j74L68ihEeOqBXyoGjktAO/XfwvZILBb
8cgBi7S2mD/S0Q6QtNHiKkMbsZmlyiAlw6UDeGZ2UWXWF/UhGLBois/NjK7kArEvB4dQZUlSzRZX
i+/bP+Cs23Mswgvq1hWHxGOsiW/ZsNRTEcSQ9MFe+whUDFXjNRwNB0fK2z5M53odNhzOh3mGvv0K
AxXHmNEWJ2oA86zYhpqFG4AbOV7prtYfmEbOXZIfQHY7XnnK/1nc+53YX9zi0daG/B9uEZi9y3xU
EfMt6s9e9RhYYIHAcw05CnIS2rIXWWVxvJ3zfQIzArKmRtBqwIw5jQh49EMFiPxZg7WEloX/2nry
EQbjfZ+bb8LRrcoHF4AXDr6OTD8risOyiwBM5McKzVS1W2zAjGNSoWN6TrX+vsl4RtCLy2ZHrmJa
2KNM4TyMUtb6NdAOAjuIvtvhmKzDW5yBqgIzFCobtErsqhS0s6ecwfLs/XAmRyzqDuG8MhyRCZh3
CXP3N51yUetha/uYg8aF6xDSJKhmvq6V+iZGYatg2n7HDm1bMQGXZS68ZblAsh9BuW3HWA54LsGv
AxfkkMwHk56zJcKr4/bAxKLMky0m3I9aPYSxEg/c7RHSQuN86qCbs6Ao2h1Y0Tiv6FK4BXUZK1l2
TphTMMoqPUTURoN9MEmynuYtfhoiBso5Hysd4NYl3WfScyQLwwARqpHFJxrI79phjolitAzhxl8s
kygrXptq2JapVHjRc5DNa6ny3NWTJdd+COPGLR0efXAoVhdo0vuRlUGffUEpj6sp7eslOy56HQ4g
Lkd8STDYZ9H+YZbVt/HA1WkWHmK7v0c/4KooArrlxr2recRe8A3PrQINUQWcPuAEiJoxGl9gnMvb
FPbRxYOGiQ++WGy1ZUGErNkbZouHtMiecOChRwRK2XV7jgxKEZ1QudNyy+W7zrsm9olqbDx8SuJJ
GQnPqvBInthq+9rlFnfoClE9ArIly4JBi1kk2U6HVXfQJcC0SzFWNtmOb7FMXiUSY2psqXUeKLxR
F1H4D4RD3gszbU0/v0cF6FpYYhlKLP50bL7tXfY+OFgl0kS23mn+uAzoQ7F+p1zQy1frQsuBwD0M
pSwqY5dXuSAWMMZoBCabHFXcu6EJffGSxvQsJWyTKMAfPrSoegYSkOZ4BsSGaaXPMWbxnNO2yzGl
6WA+6shOL/2fkHRQZYCUQgcHGGlcMcP532GKxH+m6I57TZtV4B7x09TmWhXlxHtzhnvZjof+QfZV
IHi6tiaW79GwTneXVaYz4h44mZTTdXbMtM3vIxN+LRbq0rHApMwcbq4gWNAMsCYD4VofPnPt6rrG
4drjmBtOg4blscXJm7JPSQrrkyEIwff3FdgDzJMQYHhMXzyyeRiPC1EBH6yZ4sWzhZofqu+FhYUV
eunuoo6olk17UgWD/gjjtWJHbq9DBOtpXHK8uJlVnYTzj3yz36MdOPI0jdDFzILIEQt26FLxCYUE
oSOfPB4r8rSYxJGHRP6rSiDP1LqD4aQwbECnQipwfjdpngAuveRo0a4GHfo2xsgUrHvrcS/6TP3m
A/mcskmD1sPj1tPsIzfRUmrg4qVFyVwn3CqzgT9lM53UHhwRZiQx1mtQuIbDSELjbl5pv03N1vln
YH33tIsfogi9ZAo0ZWQMOmif9iegPI02w0cfmAcx/rllSKZVt2qm772yj+HhZuRgxcfRJ//wySMk
VuJXxAclmoT1ZYepeQYb8k/O213MIFlp+jOBf8nY/E1u7h5ckT8L51/0zu8DBIHojFi2dPOdyPRF
sZ5edOoxCBdma7oleQ8ZJrN0RtDzdlzdEs96BKeq6YSMFNn2KptCX6k+fuyjPaoGF8FqJ5k5IbxB
y+jYqiE4snoQHeatuW8CjyBLVrR81PFdNkfVbpBnUW496TxSlUtWUWfBBhgIiKNZCln5kL0DXMcE
FSbvQ5fiGA7ReRz8SSYM89bed4/4AaXZjAW7zZ/tfnyNu4YSEMM0g1H4vodTV84umRBFBSCdG/lp
j+Xqd8nqZXP/pA1mCABoSgoqfoR0ii+aveohSHDk/lVpMYJsGt4PpP7Ws4jGpfKRL9MdeI7HwYc2
bcYRFEzsKbFC1BOPZKMG8nMdSdRk0QLtFkVjLb4s8ide436Ve/o527mohv74aXpBaq43TBp9TjEY
8AxwePgNUQVXUlogV8AQEOWztuWRTb/5yCAeyO+3Aw6up8H5lBFyQlGop9JR+0uTqWiog+TJ47lU
vX9N5mE/iV5WhtJ7SHIgHMxwRYH5XPTaRv1cnOIsbzKu8tOSdah5GlHWgKBBj/zbLIMMglP2ZHr9
jTj3TjK03iae/ImMnFduia+yY+iESPCArS6X2eNptEDB57G/ZANFH84g0DGoX1gF8Lptkaq7Wdfz
KNA0RYO/xIt608CioU3H70LKfwFP7szh3gY1/vQOgc9EYoJapv1hQZM1iqmZe6AFcYgeY9N7Dsng
K9QihHN54bv71BTa9/SVerQ86YxJM5vjx2hSdzww43k41Keh9t4Wiyh32iEvCfqvWndMUUNBAL9i
7TbirGGLsucua8CedJ6/9WirUhf8nFlxNBKUSpUu9lOr4WeSdsVJEKgEZDyHGkGL8JJNZKtC5VSd
Y6yu7GbqBIlYGmWApCS/IrYKHmSUpREBsK+9tQbY/m2RQ+kxQBRe1tvqEbsaFxjiFxeqtcThDqGm
nvogwg/0cxNBXnLDpbNHVG1YeNQoTf9RhbM8OZAJCpR8NhsBEmBsVSDsD1lzaeAyIzTMa8VjPIEE
zey2yMvW55/UZdctBdTri7xvBCb9JgnhxbvOTXcRAl0CM1Q5qhysbhreUdZd9i7CQJLgc6yeVvOG
7mKJxZ3NMBIgbgnsOOBfngZpHR1ZD27c/txw77QxwfdMCmXAwhhX0/D4LUwIYr1H5uygGPeyLKB1
JhdQyPOt48ynFiie1sgkorq22FgAm1xgcDcFOc5x+mnSFNsAOiS9FBSpJks7cgqceF+SkFVi6HWD
QOaz0yvOHRSfJsYs3RLtZDloXg+SmQv6HgTTpT/lAcE7M0jUJDNaWPlnDihgmy6HngmIHOpxDNMh
NcgzgO/xTlcElQmfPzlqkYlXveVbpfzoscvB4ljXmz/FOfsVt5Ka991CBiosmrAN33602/h+65KX
Awwo1A5dIAKBVEB3K88dDvBmzLAtgOevYtKk3sATgC1GT5ZPvGbZlEIWfbILRcRpCZt5QVxy7JHz
yQSgPA0uqOYH4JaI8gXWDG7KPYrKMbI5aCfsdyg6KOWEstcMpLMZqa4hB76rQEMK2qAwzC+eeGTf
+h7tjrb/qJmedGaRQp8PB0nxOPNZLXiOeHcf0pOOu6MCVbFXKtKXCHg7lhlEj9EWvw2zL4EFsXYP
1k9c2RPBcgWg7rfvravn1f1mEsrE2rgiqFdBQF8imVMt/GOKoke9A1sNiiMsQfLLcsdxqfx1hINm
gfo0hSM/Ye28IGqg28lFr559h9Imqr34iuILfcj64BLuSfCKC30WgXnTxn8dK21it7QuxjQZT6D1
JwuYCPgXotP8vU9x65Ec3yPuDDRHs283BJOWBJx+jJ0lSBTlEpGX4DQls2lDJxAFSh4Cw9F/jhS3
X/YVLlgJMhYaO1tW9jCJxurbOOUmzCjkx1TsWe0oCCc8hJjTG+8HiHdhj2gdiKkyMsgFjwlyhiz6
ClAbQfTq9/GQjSZwGBBWXyqVY5MJlkEE/fG1drZOlQIgF+Gtz0d4z5Fk2oLkh2Xd1C4Bcnb58ndC
Fa4PSzFyDghldi74xob+Hz+ykxQ0v2pmW77a75ik0iWF8IdQAeK5lYVdEyzjI2jqAul9mnz3CZTH
rIctFt+rSd1CisvvaJ2zJs27KluJujMhEt0q461csW8kRNJmB9+KT1aBuUG8nURxTWjRVSSFpFps
6GzHZIeXF0eYQ4ulq4+NuhP8uH6VyNnAu6pyW3yIqPviCX3zgKqiYnxPgfJ02dchjKrXGNxcHFy5
kdklHc2PpGOfyJdsd+vBi6ZIyGeQkFfggldmJrifh36Ra0ovZCBofvreVrjpUE5QY9L4DYsxRGkN
0sU9QqbVAWcNm27Vqyi2L+ipwQnbNh5kivgQTtKvfSQB9ioQbIwwq4MgtV15p7pT0Lk/WwBVHFLz
w3y7QCh+PeTQRZ5yt8Vllkh5ikdAYQJk43ArQnM+YYdCbsdzMKIpNeuLCxAFwaYaBJYjXo9azVW+
ZsV1c/wuPqDiA35E+wTUEPbWabmlOcL4Vu5TxLYXPN9Y25GWUbdc8jEISuOP78nhT93sLwOeHjzJ
mah3vt4qISTFiNgv/ytdEPrYeyabIGL0hIy9LbGhRRlk7fnjjs0mVZdD89axQfQvHVGipPlGBWq+
x3GL9fVoGfm+n+YFc2O62h+FRzr0yIQvc7FsoDPTiikd1HLgPTKvopnnGKakWV5iTsKyz7oIWSAX
l0AvL9DSOmx+GZ4Y6e6kgZdWxHgphRwvZreiYjTDSpwHOa0/txh2iQYNViL7EZXSSY+eXeTIb6Eq
Gmzh6HXxmRKAhEIfT0oeBAM7wrGRVGGVjb/CFbmR8FhOSKEOrelsFTrNK4uGA6JtUauJ6PssxBcS
4+fWmKwzmZY5tKxKtmF1DFl/Npn5xF+0gMnEsqLkGQJXlqK8Fgt5hHXZ9uMGyWFE4ESx5HjsFYJP
dJseBD9+0Hm8TAg5MrW8rit/5OgEss0P9wiv1Kpw2WXo0L4kKQYmMvdfyPO8Kxo/+mFGVJpl2GsT
ywd8+XOlQiCTecFO2hY4ZQrsYEDBKDGE63rB5Ibn8boN72DboQhgZYqmnSvZurb5uKp6TP2CGQm0
/zr/YB6BcmS1BYUYp7BEpsd51W57b8qE5RMu1epxZw8NHQuFpUHFH7n7hwE7IsopjktI9z/StR9R
4tlQIQL9s8emhAqW9WWcMPJrCMZYKzFW0m/vOziAC1ycLII/5XCBvtk9LKfku9nfkSP4CQAC7AB0
1mhDQC61E9YNLQ08zf7eD79YTs3F7FAjkETjQfEywavsbzyDw33H0exdOqyDwNI77DrZsbZgsMHR
rE6bcmBYayKVavoY62XS7QEZnWcTZtiggm1S2ASFxmEj7o4zuCeTwTxNN9GAou3uYsywt2D29zWa
eiQoFjDFPW2wXghbmlxedlbVoHTRYTHQuyKBJnTA1RUdiGCYwLeT0l6nwOVQyLp2kppijPRI9Wr2
F5tCXjAyoKdflkuEyiR1+iIPZPaQW0KTx7Qulb5YP35TxQ8IebDz9xAGDI6PgKXxE5RCNHPbiIU1
jvyd4/5z9iBngUWUmYfCLCwWZWwJhPWFf3UBHGeawh4C71B6/DL0To9EcRp/7JHHyEDeSSj+Sbm9
KUpUhS0bc9XHQBhEEXVX8LCviLtiCMe3nc5AmTdkOOYOgQ8bYSAbw7nsFVFnFkHX3lRNep8jSa8Q
fdc8aGgWwMKcs1M2JLjdZNyGPprLPUvhf/vjamxGq2gA9jEfEugv/gIVwEmXWBTrfbjLZsMhFYYW
oRh3vKD5PV4KrBjpZyRS4ZlwpOZ2V7rbNemhe3TMuzZO/cPmElYhvokfgLULmAkw4UKt3epgwXjp
3HoZcvNHzQxPCZBj7wvE02xcQc8Azj0jatkFCJLnbjxtAZfV8LNwyz2NkF9lSf+OkGpWYjvDryib
7+AxvkkCtkSL/Q9d6Z0d5ak77MOM4y0BFbtv2wnH4YUxh2bJfUgKpxFrDrCwixYSWiRmkyErflgs
dlo1Qh1qgfriZPbl0PJXMZZTdVP+MfkVgUVlYOlBwPQg1s3Mp+uM/TGOBC9i4O1h7T0RFEHrqGK5
E1CHkABS1j+gVG4YoC5AuMFjw6NBQV36M0KQCP4OquEBpsFbBAWo84g4tKr2BUDzRPLvNEUehQym
Zogr1Tjlf24Idd/roGix28heZpHcDqKb5YEdSWX6ZX2wN8xwwN0IaZ/6IH4vJnysgIGBTRiG5WF5
jhFIPyXYfFFi1UaG2QbolFs+Y+cfMvBGyPIBPBAxvcbD4tolzPCcoV3FXKDrJIIk3skHLyUkCUdJ
M2MRczX57j0YbxYTrBvfk1/bgoc2oCEOqCyrRTRvV3uM/xhP2JlpKD/cBNihBK+zSrJI3vEU6ZZ1
d7WxKFngxE6Qja544r/FE0zjSaHuTHDXehNAZcSWwBK7z1ClY17uJElPkFIx3RLsCskJ01AGMwMl
BP+YtplhjO3frSdX1IwnFyZJCfPrL/Y2fLBho+28kiuL10uHBatVnxEgs5hyIN9DtSLLtbh4NRx3
HdK+dbIC7tqeix53o9BQ7PYCGYCQetQSPFPYBoRUegRxsOIZkr2ard+6SSABz5WqYzfkp9tWB5Ie
1WpynJIKzMBCAEVHLHxIGcAwBzkDVovsYMLP/akQW/8ud0RbCb99ov8wUyWW2A0YaTdJxDmI6Kvy
OKGNES87RfOld2y2Gru+RSABGtR6HVIHmAu0fk5oDnf0pqU2+xbB5CAvdpkve4KAMEJ5iC6wkDcs
UNN5D/oPqCe1moP7bsR+Dc6nKuIRegsEAuDBdthY48cKG9X69WFb7O9uGF4CuYQXBSr6uHknYz9v
Far1UtEeHSv0amgZu7igN3s1o7Lnbn7dsKTuppU2PbnlpuHQ7wKzard1BMQHJpaNTtVohscswCoV
XvSfcR7B+jrJJFM15KZGWvIX6w94M+U9REb5OwwJRKIVo9SwVylWatSRRtwgiZf4Md6ylsVdcQVH
dj8RONBjok7qoC+LE6ctLtaSjccbtRwbblbxbyjQy+sIVaq4IT5x/H06ju4iuxNWd9jgjSGJVbKY
xaUfZXhlA1wXiUNpn3BJ4FbPp1EGPcYF+Gph/ISlJguQG+zCio1DhxFCSSHRZWN0wl06gUVcr4D2
uuZIsOvDGAr1XMQPooAgNxxvcaJKqiBd5MAFo//G3nktSW6d6fZVTsw9GPDmYm7S2zJZvm4QZbrh
7QawN/D0Z4HROiRFUqKGI46OhowQI9Tsrs6qzERi//+31uf2aElsgmmjd/ISp7jKK/uZuzOuUdwE
HrhbkrdxRki+DtWOteOw6P0h33JmXsNWf4o6N7YaC8No4iY8Th5ITJa8aR0OviXrIOSLHJSmZsuV
8RB7znYwZ39QwUSZ18tXPeLC4DfWJSWNwun4M5Z89KBJcJZ6xRE3r+oPoel8pFlhvppC9xRPmA1x
Ix6NkU+GsE/61aTN+TVjIPSJqq6zPrXS2reBt5YZqInZlduqU6zo3GbrDdpLl3Kv3E/7QGNFJ+Yx
CazSTpjltHC9HNlVquK1GxurSEvEqVPa2jTJIOkYVZaVvnWNzGbBkiguwURVOudZ5kgTpuCrqoRz
NrFD6i1ZjiwujG3tnrr4sS9QE/G5GykfQ4Y2vbteeRe78Wc9j9eLPmfavjQGDF5TIx7hO5iSVpvA
CV5r3y8Ofyyi9z9H3/3EaPtjmm4G4KwZnPt1BG92un7rE/jFP/kNxqMFBdIOXyvqf8uzdLC+bzCe
hdDVgUW2dMNA2Tuben9sdGXjxD+uoVuOASH8g9H1d8B48Ma/BONRL6jbCA1sx3R4FD+GkV2IGd2Z
YbyJk8kfDONV0/RRVOpPGO9fEsYbNGtVCOcbjBdPqFC4XfgZjMdyYjdY/f8/MF6l4Hd8KX4zjBdm
HJ9+G4zXx/2T0ZEW+kNgPHsavoZkZX4M40HFViqBQf85jNfr1dLwrT8Cxss9NGoi9Tc2KlHHSwkQ
zDCequKR2L3xz4bxzMlp9iM6l98J4wl3ITtjawWEWPpZ8BOx3x89r7x3hAIr7A/TLAMa2eQQF0AQ
5HBeasSmDO1yXeVWtULAVd0ExFHi3PKPGbSnybT1lGeScSIj92VfaLsseJCdGZzHVCthPxZ+a+Uv
iFnrXdn2wyasbjqi917YDpvIyrBacp8sRHDwWZWvxok8iY4HE+crQlgTDdcmzS2kVHnjrUrd/ZiM
5Ok1ncTr5HGfVdtnw068J2NMnptQFOti1CP8SOQYNZUxG3BJ+0Zjek9meoKdZcbK/u0un+qLnRFF
CQKXm54+mNMtj44rbgzJ4ZDvleiEIoLUCg5syjU4WX84sSHRdomPAPvX1k+EtnassHh2jf7O9sRT
2KiPMJxwxDkq5Q5wcBfWPDlw46UwjfCGXNnZSkmRtc1YoiTGTWNN3Kzn0cQp7E0MqbU1RXnP+lc/
E+OB6XXStR8xtjJc9y4dACF8w1/OS1JEgDXpszGtiK04mykfyJOK17BWHx23g2MwnvoMEetUv7p1
9VbH3palYN+95n7NxMwhE80MSWb6KujnNZW7G61yiWHrKhNsxIc+v/dYdgaO9nDiST/3afmkMKc6
Y7v1044paF6+klEswKEZstUVsx2XMFKG3gOVF9xxYX0tUoZoAmHUgmNmMHyIYXjoWveSBfHblPvr
otGXup+jm8JQmxIhqyVzh8xe+pXPJlFsmnjadCq+M1BZlZDqfeK+wvvv0yJft2o62k5FQJWI/1ju
q7a+5Wi9TEJCe4Fz/IJh94Y9AYiJs3GijnmlQfSg2UicFaq0NqUxoMXVlmWhETlzl9hL1+QMd7Vv
Pxmq/hh4L7BaI2nlbM2+u0/bBn2GrG5IUl35IFS2E6+HwLw35jXYLAJzw/hx4KsqvT4llbhv35wI
oHw0EMhmQ3ivvBcZBFdYsm/rUHvWOfkF/nRoRp+h3ZxHVcHWdwPmGmb5zpnz3Gj6zpn4+WaJf2sz
G23Y3eSs+52Jlbtjlgw1B3xRgMEp8+Yw2erVJuJGn7ltD8fdbZ1iuvbCbN+G+r3meD6xiPyK598k
GhFtdGN86oksFLsRRgBoeGdZ9d7poVLa7kn6xgPB3xelZ6u4qrdR/RaWPQmakQmNU/XeIhAa23YG
JfkILayv3YIDWMLwzKm5ze8UquM6OjlNd0yjgb2IftKktqvD+LazgAb69LWzODOSLmxTXKn6crC+
pn7xkKEw54qr2UuHKJaRn6FxLkZ7P2XOvdsDV6MTXTI9fmxkvddaXKaWYB0yO9Gl3ty5aJS9eloh
k/20mA71tTh42bjuOrSZeACSyr4bNePY92m7UHF436bhHJPS1lVXoBI1HmRYnbQ+uQqR6BcWM/Iy
2jZt/cWt/BfDjLksBCsVYFBWHbLlBNKhZAGZXDhdPsRR8Axhs6/T9RzNcSeTPMN4KAO8qTU/xaHZ
kuupA39FIFqwZnERsJf9Xd5cS7siCKUuOlb6ZlLvFlFJJsvME2K+tWYqb82IYCgnadI7DT4uK72O
MsgM8gUaHLx9xLdMZLcjy1mN4tPOuqew71KSOUTKexe3VtPm4PxmmyzbfjoEnA+XXSX9ve9WB0R2
1bXGkneXeOYes9pbk7sI6HIm1oT06id5iiLv01fESLrEu3S13a50KzuyVVgnA1D8MISI3ifzXAwx
7+12PCUE50XHZwvKyU80Qdk5QTl7VIFcpbW7Z/7LPD7Kb4Lc+SIbrkemTi4wnEcyIcxUQSz2EJmf
IFirZmCQKElSjoXnryoVPiaGs8ocmZGG8aujHQdXnoOZjt2qfRVkpbmeVI7ZetDVwU3RlAt5L2rq
FuyMEXOTaxxCeXgkLFhald6bB7pGmkUr+cgJQDFcNsBGeJuwd0WSgam15nqmafGNPWFzbBF1C4aa
C5kWNm4fFBI4w8nANToJKC4omY9BnXD3kNVrHAHXhZcFsx/2toQk5UW/y/Cb8DED6OSNun6K03AO
CTKBS6Z+3EQjQmjIKk7WQmIKonuCYbPHpmc1Sq8lhBKNq8jnsui10WsXmHjNZPtOOLbe60J7IXvz
ZULlmw/uvoSAPAwTLsk20hVmgOk9seoUc0R8SGPnXYRjvq1aZiqZCB96F0GrTiqBZJQySJvIbJUY
pbbhZ8bfxtorZxECIqS1K4INRMMTrVv1BYLTkfRAkwcNK7v+K6URJD67dhdmrSL0wCWuSRyHF+J0
CEsXP7nZXjFQcpaz5Lyz7q0EYSog1ddAI6QWDmpcuU52zex/OnamWRA/KS/B6xCo2ybKSHvKEuhw
4nkqtX5VaGG59Ut+4pN1D4nEZM9iyIm9yT1NQXfJNRkeLEsYyxi0iRCH3XNJIFNH1VMLkNI2N8l9
ILyrphDmurPJDpqm/6iTRLhqAAZWfWmcHLosjnmLnUHqxqJJWpc4MI429INnXZteNMWtR9NJjJ5p
SPbYBr9RJM8YENd5Zx7xPzQrPxnJ5QXcGHTdhylVv6cpUVxaxkiqaKp1GVjDQjNNA4Nnd0EApjZu
wrJMyeakTQfaDNyDnWKrkyEp6t66ES3vHAbEs8E5nq/e43OVD5tEx2wUxe29O3+IGMNorNJ5TRBW
6S6SOdGt+UdAQcL12G2HcVZE7bSp1Ym9Dgy0E4PUONlIEWIlTKtmWNeabyxt+jqWvcu2rFbRHrtm
f8S3SFZToFW3NKTIk/BXZT3rT+qNxXJ/a89Tpma+bJizAldEDessNsg7xq7aWZaEratuL3WyBsJo
bbYd5DE6k0V+IcNtHEA5lllwqIDdcGB0Sxwo+douEKMnGRcJbIPXWSsfRImPK7Am8qs+oGMaaTpv
uEGuWuIni98/AVWYMIAytJffMgHNXcvnqap/mIB6ZnDxCm4N/8UnoAzSibaj2v9XnIAmCHa40+Ja
8rcmoK6URxSLvzQBNTP3k263n09AmThyc6v5v3cCSgbVXpdcbX59AqoakMWJVcnvnoAmQ17+Fyag
v+pc/ImB7PeozP4F56SGa1BHxa7yb01Kv6+wJLz3lwbPH49Lf/QF/q69zPvOmItUdSOwPf7KH9vL
9O8s0zXAHVykjzQZ8Hj+MjANvrPwmdH1/n1HNfz7P2Ivg2n+a3kZZkiP3Z3lzRVYyIp+Oi9tVCMI
dujTsvsjRQN6aeJ39ZzfIBoQjRdu21b9LxUNTA6rExLnf4oGtJtMBxEkj/J3RQPxWKXrTCMr/M8U
DdTC3gWp/ndFA4NhoDovhj9ONBAiN8aJ/kuiARgs7IJAZr9XNBBGyXtGh8Y/KBrwGoLFZotI5t9S
NKCMkdfnwNLyp6IB6VGZZpW/UTTQtJFahlX5C6KBum3vtdH7QTSAp4ihYI+O4pdEA0WZDXMu858m
GmiqvFmOUv9TNPA/IBqIrUOp/yAaUEFuruuy2ConfDaTfmf60wvM2E0Dct1UcKwOAgRi4Skjvxiw
LQ00RgbEYSWFb2sRuJzMU9fFwUPCVAOZiGuMm5MLOMURcRmIJFl24Xj0rfQqM5uXXqUbI6yqRZtX
n3EI8l1rb7r07lIEDEmD63g2F3TrzCHPmANX0xGwEbkPGuV9DWP8Fqyt6LkcQlTtpK6DO6EHxTuR
izfc+7vSCwVfsu5Wqaq2+CEhoZr4qWnsi+1WyBMjc13ymEH/ok3nTCRMw5zgEw0sI2gbERH7KbPx
ITM4J6nvMzOOZHsyKEdZSIu/eHYXMgHGBJG6+C0q+HFSSszsHoKWMrjcBDUmnkJcmJ4yXZF4NyMv
A+TzgKiYfo5DPKyI9BOXDdllrFQv0g2e62WH7p0ZTfiSN+0qdyRZeBf+Q7fbp74aNplDrqsb1X2h
xUyPZETSCB4564xlRlZF5i8+Hi1F5IN8UoHXyyKrLk2O4WoV0Q+6qqpmY9jRpemBUhL2Kd50k0BC
L8zefyR5myyFQUpTEsKKgpeZ9+WInAJ9CB4sHYv3o3FLoIfXAuD2QqHLVFYL8Bg8TkPwTICcQR3j
nbyndsWUPMzKXvuqffeqY+b0V77SAFooFQj927LJp30aCgxO5bAmeOOtMhuHzRAyQjIRH1lx89ol
26H3rKU15LixyHxN5TKpeSEoZNJerV3HvfdJuPGWdAutW8XAZiA+gF8ZZFKheCOpWDFkw3lyrmiU
tC6ZF98KNV0I0O8IPV3RuQGmSVMMVSsJ9VPSsa4Hw62ouEKuWw/914puOab5/Ui5AM+VtM6i1DUy
QQBA1bSyRtLmqih3NP9dpal5L6YJ+ZdjbIRdP2Z5Wi+FEEen60NGTemr1ZKR166BfsnJmyJYJwyL
nZ6UcEQwcfnV9sOC4RCQCT9Qs/POiaXk0gnih3SAOIhSWCSssOnOv018T1u3VsI42KS6pSoMlgJt
tkiz6IbqFJcoGFIUYEwSgp67bx2LaQvdQbo5LTla3NiaAJlhaeB4khS6Px7D1tkXlYB9CuW9AXMU
NaFNBls8oi64CmpBtd5jJMA/mJEiroIVzxjiMSxGEFulR72z9wRArjGVbQ1veKD1kM1MetGN5ro3
oPoiI3uiWRe1S6RepENlS8iskDTkTRc261LSnihhX4KqPrUdHE6i1o6olpm4t4N64zjqaBjRVQ3E
RmWBOX7xOo/uheKaLpOlRVpTohUnms+UPKUSRW8ZCH3/UNu+uTMVZLgvLo68ZbnywUaR0Z1mRUvD
Cg91kt2W461y8aa22mLQibnnLKsUdZgLqzKvS7jrOSLK1PJgW+qqDNwHa/YRp8lzZc6G43TGzZ4d
Z2nOrRW5E12JFnQoGMSOoTtW6Yc4NHdd7zwaA5lDldOKU5gA35egprwvY9g+WOMXgSWst9NTbWgN
KUbjyq6SWwwd+8Afz3kVrpKSlUMgl1MA/O5+iWKxc9tbO9UBMKJlxFu2zpJT6xDc439YVc7Iy+qS
chtvS0xwWTj9HszDhLnyn72RjKmf8FqvgvqhFOqjiDU6eSvrvWSbN40SOMSt3iw/uzKNh9qk26IS
Kc5I9kwSWrHxi7u8doFBMSYs1OQTXA1jce6HMdpKPPg9TqJdJYut60bTSoP6x15FjlhpfbR3IwdY
m9CtKNG2S+DpQU75ctcNWbGpbFiTRlKlm5G73Yr01h4GZoBp85VKmROSJC7AtvWUExJn8M3Ozgs2
WcRWvc+91174j0l1IOmzHkLFi5yGq4ZuSVyHD76Y7WdIrBf1yAJNTJvv/27PvDNyWpxQGci1R90e
FPHG84vyRLh7VrUCB4RmR98aL2WbgtSmuRtr27+2eqaLFCpg45j7P2flrFPQ/fSP58v+N09XDFzs
v55DO75xszC8tXPX/C9MVuY//G2yYn1nGabhBA4TEjfQbf7Ltyja3/DC69/ZLDk93fatuY7cQhn/
w2Rl7p8HWkbB4rim848MVjzzZ4MVg2IO3TF9cndEzv56sIIjIykSK2Kl3tYXC2tNNxZUGo6nifx1
SHKC0LR2cIp668ZoleLoFamGEON7qJKN3buvGDlNaqupfsnqO9V708rREWkZcQ37XeX1Oo7m9ZO5
j5N0X4puMwr9M+6XvmO/ubaEE0TVLG2Ytiy8Kg3/3jKxaAT+FgEdpAMxbe3kjMVD0wxcqWnu0Mfm
mWzFoQvb+7Lwng2HkG/sgTgGu8koLoRAyLfWiPO6k9W3V6UntkWovzXBMTVqQFWqHLFQVCcOO4cB
S4TZfLTORcYSwQUCArbwvf3asAjynWSd9yWZYm3VlWon+XwxuHEYWlKe+wrVaE4YFuh6qxnmphTZ
tdALVpUeF017xyKKUk5CHRRKWuWOfuhtjfGLesZFkooNme+tkxzLxtyaiX8QI5WkqUEFIZlAi/SJ
BlqaaVRJFWvXnZ64Af3qUXA7NTGq9+GSi9kUFyxqrVrprCbpnltGdEfVXb/mtbgwNYNw91ZqzyW1
F5D4UBTZrujsZeaCEIBJ0i/E0kpuCmxRecUngr/SxZezRi2YS1thRtlVGHe3IirRSEa3HdpMt83e
3dyDUJ/t/F35SdXKY1G11z4u13TwNgU3pbPse5UX556MfRj0x4YvoAXmeyBKemflmXz5pZY4JkR+
n+j6s52Xd64OqIqAkLbhL6U2gUvp3PR1wadjNCWmfhIxaBsmy/zEU0FUI7BJGdy0qRvuCSEMOdhY
jRpvim+btBuWASRoEl9XSqPBhMbkJnwpMfZFuriCy912EFqd2Zz7/Km13GPs6mcZxK/FJM4mTWOj
/irFuDMMbZm3+Me1fD9M452qNXa+bJaxZUqi8G54kWw/JcayunrntlYsUAtEXXOXsaAKubXHyMbd
Bc6TceweaGpRYL9LW0u3Uzp8Ldkvsr19893xEmUarAjaPz+m+Fe4zq3CNbswsFLqvrwaEnM5GDH6
RNLE3UTLE62RQBvTKR3oR7doR+nOTlndkIEOW+IuRv+s8ctqGt+S8aOtuZnCx4czqLlDsfbCXcjn
yNmLm6CzK4Il1sJ+h+JqRX6azxWcXmWx5K8rWLO2VXnK8RlNnnPgCAFp7m9Mi896a0WM5l1ystCn
cZfxW0psE9Ad9Uu1DqfwXXU6+CqqKxFscp0gEZarwlWXNh3oUAxP4WhcV4P5aGQs9KO3RNBCniiE
mTZdb8eQAxkdKPl2IjOzwHkn4QMniooDiPwUOYKV7NNaX7OmxfxT7zCAnnGxvY5xsLNJDmLy2Tlh
v+nB+WyUXNq269qIzomHOA/1W9OLjz4Z+DGjXbsoq2BBO3d5zstd6iT6SgbhqTLRU5HUQFjgz00I
vK3lSKimzVz0T8N14pIqqzU6oFP93mjoAcxA7QqUYOAlql6k2ilPVX6ifMIKuNWI2fIt80xcMnzz
GDKWJfTmDvbdRJVltJwvoKcdycvcLrh+clUsqWlNw+A26YD7wSd4w8esa0fnzbM4+TqMzgDEfQh4
Ds4W5YJ1YXhcbKJs62RFvBHcXsoapV4VOeY6pVoAyQT/CjPkBj7LY7pDuYy4Htc4RJTjEVvBWdbh
2RDFu8MBu60Kd52S6lv6E3en3/9efAJiCFYUXBgrldjcGhtoRIvBgKyZ1aZTaMrjxOuYGx1O0D6X
Py0ovavJhL0xG6rd/mSCv2eCx0F+pu8/MMEIEAnTALrjSPkVJjikegqNSPsbmWCl415kMP9rTPA0
UAqh5wEF4z9jgvGdHAXtRH8oE+yplgODjmDzj2CCw6DAUvNPYIKzXt83s+z7v48JpjidIUEZtX/F
BGs1THDc/WYmOKA4ah9Ms2nm34IJJpJyCYXH7unflwkmNPI46SibfhMTbMcO12XxQEHlpS+LS902
G6TpC6RUwNY6uH5qVbikaTwmfWg1zisWMqKO1eXP4+OXsku68X6sv/znf/wqxPRtt25wZPv14+Pj
KMCYkvLtl86O/MlvZ0f3O1bohqUjQrIMz/J/ODva3/lwY07AMckw2Y0DGP2AMfGLNhCTZZPGmk+I
/+/s6H8XWPR/eY5hu7T5caz8S8PkT6oyoy/Vt///f8q+uIH27sR//odheHNnWJWPUVXOBZDEAUwQ
JsABn4fnOrr7V2v5cOBklvoexdmdcVJ0fS5ck7lEJvyXvim2yZh+xE331cSfA4nQ4fyAlU3pH/da
tWmCmluaPPpw40ws4m0xdxaPrcmUixpjDXChhyXwqTf2TOc8zH3HxNwwSxGotCw6uenl2zlpS8d6
Ha6itD7Kkmaz2qW2aW5S7p3umqK9m4ipfI5ztLXKCwVjF73X7xBYbJXnPg1Nf4qpaKYRETw+OZCM
O0XSvivz8coas6NBBa4DRttK+g1QKXiMwcudmnugq37cYooFUceN0cxV0binKjd//f5BYmNYZ9C7
ysAl79j4fpW58oLxFbfjJk/eUHxyFI1firmdOqSmGt3ZuUa9ZVBfPVFjPVBnPcUF3hFM9ITUkjda
5/Djj2uDmF/YBFtshvdNm72MyfA0aPFb0WsGJ+T8PZxbtAvqtENqtSuckG0/wi0ytFWY5CQF3KYt
a/xH5ZmiBKK67bpBcIOJ96aXWCSHIwFbLJb2plbpWWTmsYBedDuf3mXrPnLGTaqhbc4rOrdIIVcn
EeE5NQGKlyPV4XI2jnYGvWT+3CveUTBeFmNK7XTzLJ0akjzmSPmORl9bxdbw0lJRnlbOyQd4juLn
Cs/Drpm7zJu51ZyYabtgTnCwGJU5XfnkjwvpRNjnGVyQ0PPdubYN04nhEPb2aE7vm5Dzp9zbVrGk
h/cqVN1DZExX7CbOiur1XnnLqP2wZXsXDxiztRs/l5SK98dLTXF7SoF7Oje5l1S6d8AH/vih5qZ3
Pbecpd1Jvq85S5rQ98tqhdWTEXbH2WYuu2TlDcFmauBR6oqsYDaxnUqzBysQOyqRIUeL/MP2zx5F
9HWov5Qy5dukor7sUZIQzxQuE3C94gA511EENgXjfPE4m/YadhruoS8AjIfRYo8QrUUUrsrA32ia
+6yXxV0siiurGm+yKZxFYLR42y4EjEmpfLKSpQvczlRyEuod58ZJ6i9gsZZFF3wyM9PFwfYxttEa
EnX+9WTL8ySSgzmYX434FPiEptuMtoRYb5600D+MqmA9Z3f0qk038NkbzbsVdGWQrQ278cnUdNLn
gyHXDm8ro3OHVaO1LXqYcQE+QGNmiW2CGrBL0dZfawvj0lgeKL2m8LJOzJXvGWe/0wZAAaxfIwfg
qU1WJCM3BcUOnmEdB3UMcgj62M7UYqCDD3netGFyxMsgepcJmdVZ3iquZiCoMcetqV1VxjMQwkZm
LvD4J/OfvrP2OPTRPemP2pgjF1CvkQGdURblNuWFta7scdX0EzdzXXqTCqwDTGtdz3xsJ9aasD6U
Xm/nJZKfN3uLL2xbsPV+shMIPIYkPJRpeduOCr+ebZyGZtrTsdfPjzKucK+GFpK3YNR2udecsqS+
DHlwqNunoioOHPfvqjhh/TRaz2PZ33eJcbLrN2LlS1ev9mbQbYM6OlNdfew8b5sxOAh5gY8hoViu
2Ssdu7qTLbu8OUYs/L0jbWsbKqU3Uq2kJg5u260IR5AXljsuZyxAm1XrIeY2sWxarCm1dT+Ep37S
DnjnF47FD8oyb8xQ7ZWVrxvdPmahtpdOsyVmjVdip+Vc3QjR9wV/zAadkMOxGjvcQZxOnWTVov1w
Q3E/UjybuvKQEcLtciyEQic0LF5xYZSJcaU0Rvb89x1Oyc3k9tAqOcliwbqmva4R2uROyXe3tHoa
e2VpX40BdR16SF2ethCEqvvxBFt+y2jiyK3NrpmZhV57KJQ4A0nlmxADg1JMO7Pi7A4ZpAUtEYbO
p4aEga8spLVSCiLbw1MRqYfBdXZs+G691Afj8uYCIJNkcGOgOC6vpzE/VKG+s53gFLpo5bN+gxB5
IWf9rOHyG7LAQgIwE1elZl5DPBj7SNGCp7wnYBW9o/Rj/NCuapcORMtwNrlfYnX2JxAliZB6jMVH
NiWYtqGw4si9tT2aSfoMfTq/alGWV/pL30NKqlrztgjN+Oyo5FwaiXWLOuk2HCxB3Uf01jF79d2C
mD/qnOXQu+NZC7N8XZvBDa/r4lp47aIZqtNYs6kqrHZv8P5D0ifVtomTY4gICkKI0YxuNoxxYrgv
kCNK/6YBCT1jCEl7414Dv18lSluliVntJm3Y+ZXQjkLVu0gxisk99VAMFHJOxRdq1wc9Kw99yW55
tMiye5VNan0QS92VL5Md8XHJk9QyozGE85FPDZWE7dGRbF5iL3rzG/WQFB9NnFbUUZrxEtxxYwZP
eoc4UA+RbLjb+d3kkmzKy2ccy+wd2WLrhMSnNz90b9Iyv3EnrhlQKJ0IjoGZLHUhn8whQ9jWRgtk
WmAC1FXo8hBMSMy88YHekOcm6LhitONZjk+are9V6W/clI+6KjPf4s68Nvpwp9m0KmtMCYty47rm
ytSa5TC7yJPH2h5o/M1R4pgLhXor7SbMV4l1loPChd/dU5HO7GyPlWxfYBcMi+wiMvcxKNSrExTP
URluda84y2Q8OeyNWAztDT4Ai55tZAULE49UqlYXZjEyusHKe3IwgJshFwItOwZdeV1OE4pTl+cH
9cKghxGzKoit0WpemMXZFr0uUWfvVFicB4Pp965tq2o/XYi0P9m8ncFzRK82ht6vMZvEUb6xBueo
U1KA522b2+4p9fSNtMU2x3ABr7Fqr81mxEOn+M5P4ipdAXg+uprcyai8AZo59bHzyE/9EOcTU7xq
lXsam0FjOIgB80lT+e9tHBySkVuwUfXBxkHHQf1NvwrirGJmxvtS6ouE2eWU9Qho2LLpUbZLfQpL
yqZggNbrr6Lj/oI5Pm7KbloEvNoJJ/Uhaqv8aii1t2y2hchJ4jNTz8Sf02NnpaeEG9sdcA7bvPBa
coFg9uetrQrn5gxBLIKU3u1ED8Yr3eiW/aDyla4ppLlxMC4gn3SAC6/DuZYvKmdKV2k3Gns/c5EL
pc5Gj0w2CkaOZYniokUq6/ZQWmKNaLixse0yhaeJKBvu2qCgh2ac4oPP9GajMoncNTJWjR19ulEl
tm5dbpMe78lEnGBF/0XPcY/nauW44bBq+4grSaqsleWSs5nwasuB71323XOcCpMr0D4ICnT9RfyG
ki0gJxI1y9bIzKVbu0sLc0rQIavjUx08dJKPU0kriOK5LdEu6TWkznOl4aFq82AfRv5pQN3UNp+i
aD96Q+ExHuOEd73zjCHl7KLqM2Mr22ZBQL9Ke5tpIHJJ7afULnh4OYPrGIRsDgjPcfoEkBM5VBTi
BQ1qfhAVyiEhnPusF5+dfz+kSp3T1kefOp1s6mbOccgj02daKcGAZI8OxjjDOPVqpLjJptrH1GuW
vq57kOH0Vfeci60V3qZB9Rmq0LhD7/pk5iI7Zkn7gRGIbg/HeZg0RO1NTSewaEIapSK6GOy6OXie
Yy8SH14lb/H/QKkgmKtKQj/kZaJsU4PLTex+WvA5aeFT1dhJiLvWMij2mDm7CuDOo/iih00Cw/O8
Zi0bdfDA86iYum4oqAHaS4D3BBBfB8zH0wiUlKwMID8cRDCGPqPzeMFs/IXmpi95pG1y4EB8uHtE
K/S/VyfdeChnhjAGJmxmqjB3vfs+Z8DUtPrRTcy70kbOG3c7i1REB5hoAigyvv50ARYpebgeABjj
yVunCusPrUg5V65q36uE85hYNgOXwRk6rbW7sZSXPkgZKz9yjGQDxasdPWv2MJVfs0RfavorDrGN
ALHUw/w17oyPCvTSS8OdsCDzQDJt0ExbD4/xlOM8xxxDRy0XA+Us2mZaj6bcd4O/8cE87Zn31GY3
VzAzoFr1FoGEStBQCSI6gIrWIKM26KgJf6bVYqdASnGF7bjo1/KpGbS1P+m81GV65WmmD+s53pcq
3dsgqg6oqpyZVY2l++x2AWVNQVoZbC8kiCvFRRt7Zl7HmX6tFRB7uE1nKHYGm2ow2RBclpPXuzfz
sxkgrYIQqWey1gexnUBtK5DbBPR2AMGV3os/avfNzHAaJvkG7WPsuRFs2lMbK+qYs0c5H6MdTa1n
6NQC9fVAiOjYvjJAgJOZBTb67l4622ZmhHtgYR1ouAIenoCIJ2DiiHvnArjYHigi4KsGnb3hkxQP
FXVAwMg2UDJlV5sESFkAK38mYMsx+PLIrs1uylvuovZ1wEUIzLkBd+biu046f18oi4I79EZg0dRd
3LVg0i24dOZ4K5/9cAVGnYBT92DVSGDjVQ5ojRR8jTPtLR78i2+ph2gaP9ITOGCNVguuMQPYHsD7
sJa6CweUu5qZ7mKmu/v/y96ZJUeOpNd6QxdlcAwO4DXmgRFBBsfkC4xMkpjnGbvR412HNnY/T5VV
q1vKllJqXVmb9UOZlWUmpyDC/R/O+Y7yeScYvhm+hhi36u2AFdzvyuccDuRLGUdPuZZ/zXr+QPBz
iBZEP0895WTl0tMTy4U5jXClUqVrUCeXm7Z9FTbkKmdrY07HjP/aYlYfMa03mNdBvH8no/J1NPA2
8/qMmNwLTHQjZbTu0aS4y0h54Uth3TvKHW8Qs7d2RXFXwFM6QbR/SGRlbvsU/yreeknBv5TY7Svl
u+ctgQkXK77LAXOb6VQ2RsYt2ePWV759z6ee9LDym1j6bWXtVx5/R7n9gRobWyjr30Utsa+631GN
cT00OIwVKyBR1ABd8QOE3d1qDvdvD1nABTFgKtaALerrTGTYfadPx2IkHjCw0gepCAVIW0AgdpKp
+dgE+1KRDPQpetEV26CwTmRypVv0Pa9nkP7PNTFnmloHa8MMclgxEmpFS0gyo13LGnOd2+SwFPrY
O1i1St4Jv6TiLTSAF3zvwsSmJ3h9LncuienfkBiOMawGMqj8U1I9GbC3phrPQaK4DmEwyBsXXq4H
v5+lbrLIFQUiV+2fA8Rq7XkwxWRKj2iXyBK1vcdjqQ3xjoeqS+8J+WJdruNere7s2ntgE0+RF2zn
btV04V639Bvg30EJXrgBnU3fbwICJWJlUzjDFgOpOyMCwxV8q7bHDGPeyh4WvHb8x1z1l+aqUJl+
Plc91v/8T+hy/vn/hvXbx+f3n4hz+BR/DFhtV6IR9FC/GAxL/zRgtX8D22QqFpSlu9ITCGd+H7Da
+m8OVClAUZzRumV4zF5/F+fwVzrzWEXitWyp25bzKwNWz/g381Xh4pMWusGcl0Gu+vb+NSaq6lyb
GBIiY9LUPTUDPBdOWEqviKAkXHtG8y7VBNIcCUHSk2MTjTezEXym/jUJFGnQ5mFl1LnwzAAZ8MEI
povp4WNFurewiSsqgunDmfvvVQ+lnRUKfAKPLJgwiR+g/Z4aZ7idBxtcZ5mX64YwiK7tkDBU2ofW
jbhcGmIamCvSGFlfkPYXhgMa35XXWhCa54hD0j0igSD2C2BcUBfvIvSKje0Q21unRPRFbniuIudG
5sSygi9YtLVus+WezqBMOcjlGp/+sm3M+6BLnyiIX1vbf6rSU0zo3aLsjBsT1CCK3Sfa7pNtAfhz
pjOFL4hXj2inwnlGF4hzO9oB6r/mDQNqrgmLNp59efQfxV65pphXZef/iL0afCtbT3759xF7lWj1
fRRZ/9nYq5h47GUNvPxvF3tVABFcQpr9b8Vemfl4HHXoIX8Ze9VI2N6p7yV/49grEmQWDqk7/99j
r7RxSE6B3f1PxF5FBjWYz+mz/R+JvSJxZ9WX4q/GXiU1JjdjuiHRmqmxAZbij9gra6jqDcEXfzX2
qkSBHDI4/TuIvSIAgZWEA1/X+JfYq9ZiLyMHJVr+b8ReBZUEN+tCR/hJ7JWVS9p6s/q12Ku0OQ4m
svY/Yq9gkq+cMNqVWfTRpk9+Qv/v1ezeKp002Wqgt6FidKHSdd0KjD1RfWXqrTONhU5+4xp1tnTr
st7YkY86q0jfCVJsFyYxJlwewMCbe9/r132Z3jbkW3WgcSptV5nD90TX36HJMlFwEVCGJMEV0W3n
lxu/d9fIYY+z410jZsZxPG0z3X1Q+iUYGRMdjm5CLmLHdwkK/5iKg0YM2JTa/IUY32KRvdrAtqSF
jSGYv4qCLoy8N4J059u6wn0RNNqHDusj0bmDDB61Totozno7XUhGfjqduHb0XHVjaQkkN8MMVkNQ
v2WE+8pC/z52F8sav3w5vlpN/WZpM9yw3H32ejKzfOIH1Sx36crgkrHV6SefFJbq4PkWHGVv2+bx
vo+y2/K5UKwtzU3vkOy/d8XwEAf2HWEn7I1oo0VW3pqagREpNMg0yMYK4Vf3mPYBXGWFxecDA2f4
5gTVO8yVo+7FJDQ1Jymqe5m1n0aZ7JwMBskww9fxwnhfgPiu7B3MJejEQcJA216E42sZiZeAiRzJ
uIytzfTdMbvLZFgGO795Xbf5yvXm46B/SKIiV3CnmwWyw1NdatugEOz5iPbSY/e9YzyKkA0lbnXU
EucaQypb2JX4yn1zp/WIgFseGydkptPobsT4s34rdSZu5IHIDJV9IvSnvPdOhpcdLQvAW9c9JsW4
N+QtZiqCi5O0xJHVHlK3PbeRPOTved891rPaWJI6URpraMWbgv671dqtNJaNVd2Gzuwt/HaVG7RS
RhCtgztsVjHkWfo2YCkPcXwXaKC/iyk210Jsh3Z4VxMjCTlz4Wjy7MTJJ9ptAyiYEnQqRuOI5t9x
AbcT/sd2ICds3k/veyDHi9Lx7DOIQrK8iUFapNrziB64dXXrKY4BuoFYzwNmnGPwYVf1sLZGPeI1
MxH90T9xWJ7r6tqGhOW4jDA2oTZudBd1LvvgaWOJNL0xbVjj75O/sNpiPqZtsMYTAvPXS9zbfgqv
ZIucm1TDFVcWhDnpnrbXSL4N505sKuBTgI2gneO6P9mC9JjMT09zqJGMpBhajAgnD7y/bO6jcpqI
BKiSzRAbwyoch3NRVMbDZAsuY/sl5QX34dVv8kDHyAbevilwmZlzstKH1iGMJNagm1ONKcY8elbc
H8shdIsVPwXBu/007Gd/BvuIK8V3bMxSad9sibL56FIC6icLsQr9Xl1G8sQi5CDy/uAQULGTsKAX
1iUK9Ks/mPqi9iEuNhUjFjl0p9liPTUTH4KRP6lWVetaZ03LLoZPKE9lu4Rh467LDZ3IDy+5FoMA
MhS4/jJK7WrTN+WLCK1iOY1etzEYYK6lyQ55QFlX9uhqU6yHakOPrQQKPt6OedlM3rEdY+hx48Wq
ya5hZFdP3kPopCS3QarEOJQog5+t1Z+DlHzyKtrB+1paIj4Es8Z62XjN5fw1ZTaOH3tJllXZ9986
Lzx1ZDGRpCHCfc32Ox8QtWelzcKBt7VTR88+MTB1HZPcIZ5iiQWrTd6Hqro4rBoLYzqSYsGJaW4t
JnwxKw643KF8ayoQYewoAjGS4WSefLTjVfAt9BilzfOA3Le/BFp3LUv/cYz065CW59YPD52+hVj9
XhB6KGIsWiaBM40lbtugvSi+1VAHb3zVbRS08IKUUus2aiLYbsRg5TqKXl9pGGTJrt3C9ZYEL2nj
XpXqmjCGk+if21C7zQPiXDm6yqHaJHyTJqCoBZzDZ6G5IK0nXJIk6kDE4/V3xcEm4rGvzYOhF4/l
4L7o6Xd28hvTeM8IHEqNeR+Y3p1SVzDLuQUHfOw7onWQuBtIpQxLvx3z+KEZpl3qu2ee9cvETqqx
7MPQZA9TOvAaPvete1O5xCBYkPEj9yPNB4ILUCyw/cPvVw/aV5CFlyxw5GbAF8WX7dfpSIzpEJ5x
VxllNS77GDOBVtZkaIOVs0n2AvHkzuVm7FoGzty27CyaQ8U0MextwTZEvrscQWHCSz2L9qgPHXsx
96YYGT62HNPZJVJXQ+G3JfbZ6H3wq12kRe/hNs9ZoATdJ4FsB5vgEMBfBF5NjHrWkMu9RcSUdEH8
GEmRQXw1x0lnQ9ndVZNAgD8IvgUzks2hiydy74ts3TnpV8lr04umWHm19mVrn2GXPIiZ762bMxt+
V9MuwUk94wsj+EgSyqaX096exlPvQUlj74Apr70w//xeRtlhDIpkx0bdYSWQeWxQJ/vdhPDPiWq/
TqW8YrbDGQpjTe9MtDNImzXvjYyTJePLwiBXWHdXHuWMzcKzYBFvaiQspKTl6EZ/6Br/SrDevdZ3
O7b5m4oNPUbJbSzQxhvjTvbsiWhBNyXID23ovuCofQwVFHfk2s//GOP80hgHVdrPxzg30ftn/dPx
DR/6+/gGzDd7H2S0hk3YnbAA0PzurbJ+M3EV6h4jGMuwWCv8aXwjftMR0+mOI03JDNb5kz6O8Y3l
8Aldrk7DsKTu/cr4BgjOX8rjhGR+o+PjEkLhcBQF/PvbNcoDJaf7P3oYz3PYEl3m6GF7zs2+23p1
/hmLUewmp5Tr3MhtwKYLK5D+TRUTAJ9ZbgKdfsiRNXj3iLjQrvmfiTnj5xXOpbetExFREfmN+bLv
W+9mbC5dTzxgkcf30/iNkMYHMknYPShcHUuWaOFQ6m66AfO6DMwnWaNLMK0bHIzBypvIooNCshGB
l+9hEtqLKukeGk9rVgOJ1/sMt8NelEAZRUKdOQuNHDNyVPwq+vAMfAOsSOslM17r1MjsWjjjV859
K4W5nQRfUSTxnRaS/cxGaetNRIBMWfOqg8VdBnM0rSfEHnadT1tdcK9n6UnJDJF2TdoN+jPvCEEO
KKW7kvnsYpMRLhBDt9mT4bsPfOUrQwYY6Rqje/KUMF2auNc5NVeOqrRaVXMVP6ovVYd5FGSxqswy
SjSpajV+koTWhPptppBDS22wis8+dc85o/CZ0TGaN0M4v4feNjBLc41pFWhlfNdTJEpVLfaqbtRu
BUVkpqpJryVxkOqSkviWlHqT9Nmc4jPoEYU05loZUStVnFKkZu8NBSsA4XNEAdupShbdHq8zegRK
XLqrx4AAOczXx4ISmIjiJxip+JBVdVzoq4hiuVZVs/xRP6v+S1XUDvW8l1hfZoshw6foJr/8aNtr
I8VgNlOU67WF2JIyvaFc9+MSfR/1u6Mq+VH/8CjsoWCuyKhVGxyGggZOFyZ3iZjYSerjLh3Ml1Z7
LQLsIT41WUPzUKOOoZXwVUsxkQaUO3gKBO2GTduBheu+kNWpaaNDQVsiaU80lB0+7Ypm07eoB2ug
kanUteWq3qZlMwWFsL61uvChLFsYCaFzl/XTQ29X7+oDc9UpFc8dbVMokr1X+YSYW7uJtmq2tc1o
c4ka0cUyAABmZOjyTgTaShBuIEyiOGjSNJo1m6Zt6i4OLVxOKzfS0s2qt4tVl+erfi/UjoK0CZpA
gu3I51R9YWaSY6LkGoKWMaR1bFQPqdOr0lFqVzqInSvF1xSnO2ASRESXr0mhv/Fy8pwRTBgCCvW0
Y9hpl2Zmryf5czbSy7zh/eo+JLS3Shql0+66tL0a7W9PGyxoh2PaYmIPVqXqk1MaZtnM3ycz2MdW
9uRqz06e3/rasAZ0cN8Ds1Bdd6T675hGXKqOfNabekOqEw+/Udxk3XeTNKE1khCaO9XRB5yNi1p1
+bXq933V+WtqBsAAtmIk4DIaYJuzYizt/Us6dmH1XJjl45+lY+upVR1JDef38O+lY6fkbvJzE6tq
NuHVwrTHtvbfTccu03DrBDxs479NxzbQ/SLkISr319OxO7XL8/CJ/SQdu7f6hwqg9vJX07ETh14D
GMlP07GtnJeU/Cisgz9Nx6bHo4V2iPBq/8N0bLdFztSa9b0T/q+nY+vaNOzScbr+/aRjlyHZd1n1
N07HnpLuUJNrtvrfSceOCve7nLL/Wjo2dQySQ2f89F3vkBj9N1zNT8GtZppnP51u6i7dobm9ywW3
SvUQWdgCc6O7TvrwbHeYwofugL1yabECt4zyXm+N+/BYCZWEWN/30jwzo1w6Yn6vvfYRG2ehhz6s
VlSVlUGKEUZK3x0T1cEeuT/WA/KmVWgQrY2cw7WJS+ljlq+hE734frkTr0Ws9CYadIhRFucfCuJw
QJltXyM/e68zKL1tdE9M4FkPxTkKX7VUeyyIDF+QvUbj1n8TunyK5whLasEwzGcGn1jvsKLJvBTb
Ue+HTT0hcvFqhGiGNjHtnqiFsvq1Ef43K9J3QRff+jmKKqdvODm9+R74N5n1NVeXU6VfCl0yVeNx
1kly7+OH0tFfQlvuk7g6iZH8I4rERRkwkIyfCB7ahahXhP0ZdO0945GXbLLTFW3QhlLqQyZ0PV39
2FTV0XbtkwUSpw7d97JhI5f52gPxaGuvfrKCDEemRBQxXwqrPRhT/zG70TfH6C7GZC+inmJMNvsB
jWKmvz92OGGn2N2GBQO3gARpo20osNAF/lBdTasu8VmpzehAWgAsU4vGoEUYpKyq+E0JI2PNsB5E
/+5FSlxKJHve2ESj1Sj/mJTSRU3WIRp9ZOJiK/QWar3fKaC1RCrXzqd+INfQTm4zMPZC5GukKNFm
dOvDUPUh8xi8HYZZMHaakFT11vRpN/OLSf1B7Bhi1CIgFr7wrLe0Dus7O9Efc90baCaZvvezpiBO
M1dX/Cg727z1NCIYAxS0x9U/Grtfauz+anzTJS2yovvZXp4P/b2xc37zhEfQvedKF0mYTvv2e2Mn
f3ME3RscDZUWhffpT40d3ZsFE8Pz1AbeM/9VY2d5vxmSRtAj1cnVAWaLX2nsEAJgyfpz45Np8XWk
gULAVAatvzA+lfpcBlVQgS4ig8SYvbcpkZehMQ7oJlGjtndUkTmRfGSiJat25F04DavCs5daYx7L
PDmZbXBb1+LRZkuaaUiXQVJtdZ/wRwZ1fmy9kxq6novuHNT6S20SEI3w4NjWew2HxiLnD1ZeFiK+
KeftOHQ2oj6EThfD2CCTJaGUABFDM5KHOrHEtp1R7nvd7O4Z1dTLkfkHOaGcCv4joYePBoFnF1/z
5bZKRkGbRlyEZUawoigs56ABH+UdQq3mG9TMYttkZneNMzRAnRTADOzwPqWru5AgfogyBwOAOols
v0frNIzhcioM68YXpX0zI8GdZs5OgQZ9IUvt+gOT4EbDyxjh/CiH8gXQPhav1pZbj1CVfS67l3os
YG5E04Hot9dWeqt+IkkX4HqyEDEU9docyZ0xnAfSFlxA/swAuybaGbq+S8Zq2pcWToy29ImS8NNl
X5BNyYrABCiWp5tJkoqR1OaVxF1WVH6o7ZD+umZULq0MDD3ROTnRfecwsF+pbNJVbKG4qEtU3Vou
DrmKoR9g1a/M+TYv02LTuY6zcNsKckm6FlW16Txi/Ix4P+vOfqJYLirnMDF99qvhS5mYCMGw1sLW
H0wNE12UsugBsNQEG68QK5lO28ZEkmYCOWviZJ2WCa0vk/lwnrG1BK8IV+MNURVv6EMH+9y6RYmE
sDhXjrdrm/qJ1AAdAVezS1zIajPZ6d2BfIDNIIB49NqUEItnHDKnfNKHugb5ZQKsMKrrJNZNqs7c
KZBraPXI5FjGiwj5a09V3JhMLVhyWoSi+KcO9lPDfxUsqBAmFLnBy4AMn8q8GwA7ZNWXDj/KH5ax
wklFlg+PbjrNbUSueHSXwp1yAr9a9JCoCF7ZDJCp9DTajqmKVkiuUalfPEPL1xPPjR2bT2qC4gvQ
St3a7/FWKfRVBgPLVDAsSUJJ/5KN2X6YandRVvHLHNLVZN5jLqYziLtDo+BatCgkIlwmBd3KFH5r
wFJCxCXXorMpprsKSpcBrWtQ2K5GAbwkJC853AVew3jUJ3SwuheKTSZq0F8J8i+IVDxXCgtmwQfr
EmcZwQtzmUgm8MP6RQVLzIApJmGL2TDGdOvB4z43Cf1oIJDxe70ZYYYwIa7UamAdwSqzFLRshF6W
QDFzFM7MKhny95nC4BcX6HdXvTJJR2kfNUhoFu9sARnNgZCGXDVapJjVLFWB/PhWQ8VT85986Go+
lDUL2lqosGulMvSk84NhDuw/AbjFo370aGYXKIgIB4XZ5lvObalwbj5cNw1boA7ATSrgG2cnZhwF
gUugwfkKCweLYtUqUByxI8xvRoEs8UJUSgSegw2B1pDmmRraQ2wCnGMDfTIg0KGY3tsKSUeOqOLT
SUWqi5EsWwbsukxR7HrTuzjhKe7D17av/IXLb7Fx/WLZAsCrFAkPE8UxAY2ngcibQOVZipln9WR4
Tv5Hq2h6IVi9Drye2RIfP0T4USvQe0y5MRgJtQ827UuUmif4Q0sBrm/GbheB7yMsY9eC80vB+jmK
76fb5wrcX6i4f5UiADqKBZgDBcwUHbDNkqfA6+6EYX1otXfBJLNkW05ILFFAii9oARoELGKSgr21
ABCagAgHZSZLFZvQaIANTYpXmAAudAJv2keevKtAGnqgDd15OGsAU9Lu3Uh6ay1drMsZzBCQiwvN
dD50XtGydJ78nO1WytwvERpPFedjVN0VHDhZbnPWDhAXDcVeDL1vo0n2u3AHxFfQGU2FaVS8RrBO
uISL2xqQowHQ0ZTEE5kd0CbyPyNfGKvBXc4d+mRcmPNG1xr8q99S1gmhokVKrD0j+MhccSQ7gJKp
Ikv6GHSapHvWZtwJY673izFvVlMQvnIp5iu/npeTIlXi5FXcSo3J/6xIlrliWtaeu+7wm6wSrjWC
7wkkUQTMDKsjZTdUTDmVj3V4lOROb3ydXYKV0WAwmNwVGrwkZPiYerL2JhGI2PokJ77E7YHUTPJ5
GiknbVkQGgKos1PEzkDC7iwkcnNgnvyVXMhWXhubEGqiYhbcEFudQdWqUCzQHONa2I5vetPk73X1
YJrQdKKBsS5f2I9sliyt/9U4fN8i29iKOJqy6+RaXRPX6lEBAJDaYx0F96a9BQBLNaf6KJOGw1hg
4Evbb+6YntV+JuyzaJm22cgIhAx4D15e3OAFmzEsZj7Vf2KSbNYrbmoLQDVSJNVCMVWtoMDwJqqO
1bVjH2WdLiUIVhMUqwmS1cvDb2mfb0VIwkjd9KsOKXiYhksWmvdjIt9rvRMkeRXzQvDYm3r3DVUu
3sf02OfBhxkxMc6j8CZKfVBaUcaZ+GXotrkJbJ1p4+Ahx22gk5RufZRR9iS7jNQQZzo2SXAdXH5b
Od5Fh3SNlQUYZQG2CAdVJfptOYfrOojs9Y9/YTRFvIwDWj+nr1Yp/1JTdQkXNm+pgKs3wfSFjh2g
iMEx5YMw6zqybIaoBY+FM0Yawamai4mbubnOzdw9puyqNknBfjzrSsT/+C7Rd5NyzoK6qYZDX3TH
yKtNpMMFP5dPLstkuBfZxvWytoJXEp1Zj9dP0Igw7Rnnhu627N+S1EPbQb7XIjURdHj5Wc950RvZ
j+s87zBy2IKEnwSnuPWKmjxZD3l8dq2WJ8RnMTAX9nulGe/+7LnL1BlWDX+yTMW3pnpNqmLfB5iu
6gaml+f6mGmDcZWnNqa8jAO5m5yzPWbbHNaXQ+r40ZbVQ5A60U5WwW1rxdqCdjvjp2TUGg+bPq2b
TYfDYO36jLDlopXqKMMhRF8dXQsBFckNw/EmtOZ4UVsUYW0UrOXcR9vJLfhVVmjC+PN12UyYLAN/
J8UZtC0et8jEeeVF5kazYt5q/SqJ7eDEZuHWhjt5HCApbsYcayN+9K8x0o6TFgy44cZNVmAN8BBm
6A0bdM3nVK7mgZcmJdOF5+J2ZOY+e+gZjD7ziRor72VH+gsLgnBf4RToZ/17UjHuLqsp3PjqIfWp
dpiwhitLdiSlTVT0Lc4lo3HBBFdUxGmZHRq04mYQrPH2KLIdNse6AXqbsjEHm9UuW5sU5Intej1H
45aSudoFVnXoXfB2c1alq5Gl+Ro3Z99Y0y3BymxH9acoceWNZ3Mktm51mUy89FHuZKgfcnPtB9V+
qPNhG7GyWJa+BZ3ui2cwObiZV9O+2ivLocwyNkMnnJUd2tp6HL0bq/Y2uQm/mIlvsZIYZcyiB1Zq
lBe7RSk/NSAC4pUbe1/+AP6rnMyr22NDjXCsIdrRlxQvV+y2E44tgKMAAseFFhP407tyXMYhA/A4
24l8yNfWhIC+akEYd5iPElncKnV+13nn2S/f4hFyVpZ/g3LFetVvQixP1qqUvbG0a39+LhN9j6qf
77D3o0Myxi+FjdQ2quI7U2sBPseYJbOUjT4BamurxRJnprm+ytsKjX8dPDIxGvCaIzoj5XGZxggn
5rpA0t+5d5k+FkvNmh68VL+HF4rhc8BRag+9PCAYWwfGNWPhvJnUmyjUWcVFdc9MpCk3WgwkGGVB
ykAJfh19QYOjv0cOFMyUTMEq7ecbDaYiI2lU/9jfv5UTfYUDNgLkMsPfwtwHXBO4+54wzKKL4+Ae
uvkpLudlquFi4I4cFsyC9nOfXkfZ4tbOvWpjd8nGJnFK5GfkPy8eWIWlSbJ9a5GPF2f1Vox3cWKI
tZjI4YbCu7M6a520PFhhBjivt++6AM5rYwfTwsjrN8H+hLIXN50mNzp+3GoyD2F7xdC9tINPEbNy
q6MrKeEvfu1c7RggYv2qWc15NJhNl7J8iqyUJXlRconk6VPUP4wZw3jD9T5FU0YrfXI2CeZIptXz
vC97e2PZ002mewvZRW9Oj30nP3kcBiLNyBiSbBxLGkXtFM0XHCgFUgcq2MHEbbPTbZ93YI1z1452
IvEe0SGVWEdecJ29z42YtvAJzIhpmVchEMja8jR0+caZbYh89vQ+By51k7sWsX5MO2MbaRU3MzwX
PXqFRZYvwfDly+9tk/DW6/jpxmWZzAcUYl+xDWjA6A56zl9YpXvNBvczaMxlO7x1VXiJ4+xmmDyX
mM4xXvavDk/iyhnpEX09VTGVeE69o+mE36oofK5lfg68MDoFePSd+XF25zeyHqCEFAhbGq4+XG4w
cg30WNNWlPnOrGPeamX85ZAUlTrF11CwTbRG+o8iWMcuwF5b67iwZXCCsMxSh5nobAnQ1mLftWjy
y75+7MrP0Q8uLJs+2wFhDXMHCu0o/D7U5dPsV08d55FvRyyr5i2vyO0k423b528g+cisHMgrbBDz
ojCFifmUpwUZDIaxj6L22U7q9YDti27QwQ7UZOMiJk6WHC2BwwplS0CUJ7nnXswUhBshH56cMnyf
ufKPXSr4EXR3a4zlA9UWO07BG2d083Rljqmzd0hwQrRowSEIaTXimMGkP6IgY/Nl4p9EcMm6q096
8L7yqai8T2lAOq8livyxquDgotmYQ3H0gK/v7J5DAsT5bdWW2/SzHdu3wNWecpe5iZ2Gl5CN/SKa
eFeUxWMVm9faHwfUetW+yi3UOp6zM0bzq4WHB1PvOVbzw7B9F0m0MTPQwXEWr+bau8LkYQgcFLea
MG+Dzn7X5vxzwMmm3QQ9TXtdgDDNt2nCJCgxUppK++jQyRTdt9FwjrCpD3rd3aVuejON0z70glOe
N+sa8COy971su1OGWTgZDFZ/SKm88iMR4fPY6au2n94bKZDV2sZeuPmtFhknyWPuQoBsueuMYJfW
xdlr5ns9UDcdd1sqEMX+Y9b5S7NOBB0/F7HcvtUf3Xv0s2EnH/uHCYl9MCNN3Xa8H7zfP4adNilK
uu4x6cKb5LmK3vsnExJWMiBOv89H1Rz0dxMSw05bSul5HqNTVCf2r2Uv/YA4/RnkieQnodu2pRs2
//OXkKcg9Fpao6xHgsiWh7bYJVFypRqrlTTNbxT3gb215Q+mvLYoKsYWulOc66I/z2ZzFf5nWEwT
TNcJXzwoipsiCLe+DC3CFpxP8ALBZi5HmuIKz36KvnNbBt1yaNII9Dm6PnTfR5uaa1YEmGQcrWUq
Axicxjmv7eYQm36H74ejomLR3eAt3FUD4Bw+5bAdkEKCj21PvsG4LI61Cjham2z7sF0IfQTqE1M/
oHq9aTBF3mQjta5WawrGvfQEjZkxia2L/FKvSDjNHDIPncG583z3E1iDOqJt7IDcxAZXcqLuZmO8
Q2NSb8Ow31pc3mQImktHXedc6wgGJJe8a8X1hhqe6MIxv+aJu+ecHRahUAZfDNEjxYIRDkylMvu9
N/WnkHKiUmWF5MzJDXmfMl4iiGL+NqkaJPCpRjLKkszQcMaPa13VK7NdbwA7Ikca6emn59kB05IX
G6wzVDqq5pFVS9YyP/iGmm+mLJKqPgpc1DmVqpnC2rh3NP2BPVaxDHr3Tlf1VaYqLU/VXHhlb3RV
hY1z9Di3XbAE5qtDaaJW0yjaclW99aqOs1RFV1XpXVFG4yLx0xc9yONDZhRg0ikEpaoI0x7bdT/Y
K+a4PCGqbpQUkDktnjk0b1mlnRMKTENVml2+qhyFINEJ+zBUNWq2O64P1jyqTg0SKlapatdGVbEU
4dNyTKxrAieB/FlqXYeiF7a9SR3YnDxVDlMWp6o85kmnI6kuSYa9Ge5TX1c4SFMHIALKfUTAN1JV
20PgMJ1pTfxsC59y3FN1ObV4At2fxxgXgawYmo6qiIefsGcUZa5lq2XLSsDZDu2GmJ0ENAef+gZ3
DiGxeB/GeL7ldwfi2V/jfk0ZrHBph3QTiWorhFszVUO/W2rpcyfCXRpbu1i3ypUxPpsun9cJBp2R
mRmvPKs4tgnL2ioYt5Jdyia1ZYt/mpCEPr4t4PFqM02L5dEjmXWbbhwtXlldO930tvusNrLgnIZ5
mwQUsJ3k3ZBpyI1Q3tSKCiMtAqyTOjvlRoF2CbeyU+c3RDckR1tr77IyQfs956+ws8IbGBxPQ99+
xklJzazN1xpT3oA5z8WkF2HWQ+1F1Cn2PYmNT8PO12Prs7D3Vdj8EuX3q1PGzP5Tgg0wRI3SYQsc
sAem2ARz7IIZtsGu5o0wl6CnphobdW3fVFFwZr1PjknH6MQeDQbfOBr6Ure3YYX6KXwcSv1g1hjp
LeuayXrtOUCeEPBkfojVuiaWolf7DEyPXVxVWAgMHNBhudZSpv6o3G9Za5xSP3ioHcYOrVIQR3yh
Bd3w9xyDpYXRsleOyzjxT0Y8XCIue4TbgxYqZ2azTpVXM/Ovmu99JE1/g7bpGEfOnhgOkCWYPG1z
4BjE9Zlj/ySdGqaWPLloUkclTmU68BGM3VeFapUXYOMoGauLnjVB11om3hYDyFKU0QZ+165HA2tQ
hjZpdxgEh85ckfGMUlaimPWZU7M0Xf0/9s4rSXLmytJbmQUMaIDDoV4DCB2RWlW+wFIVtNZYQW9h
Zjtjva/5vIwtOGNsa77zhWbkz/orMwTc7z3nfCcSgMUYEfDVVp3zEWL6yzT912Th1h9YGSaFfHBb
852hjCkIj64wLOJOyra7AR6YHRq8vGDNvmR/i9gENE+ZfXN7vBq4fwdlA0Y0qP0GZ7CrLMKjMgsL
ZRtO8A/b2k+Im3hStuJG+YvxGefKcDziPJbKgjwrM3IxtPiSYxzKUq3CajzLnTIvp8rGbKHbYVvH
2pwrk7Ot7M4Vvud4+KmUDZqqCiP+nPFGwzX6rJVZOlX+s8bObk181OUMus++dNA+tLg7J8punSX2
jVXIz0gZsVt+gqrBmp0rkzabkXM2woNgzZpHb2Uk+RLSrp5WRcg6Kp+pir9OQrsW+L8LgRF8RjXh
ECStlaS33R+vuH3Qhl0D826mV2tp0beHXasM5q2wL2b2uuI7n/Gf9/jQV/zoGa/NnDg3XTYfjDh+
GqzlbiD3Xkvc502y6wr93IfTXa8XeKad+7pcjvMqoSh+1rjh1/wrT+w30RXPq2Wc+pGPUqPDrwev
wSfVaPCljbXDQcnh4aResdFjKrlbVIsc+AUw/Dn27pAiRoPbZ0UfSWU/DPj3B2XkX3H0azj7K2Xx
95TZP8X138i71LbI0bbbqp/3M9kApLSbgaxArzIDyBVChQhq0gQLqYKi39dDdKra8qbX5oeG7EFM
BsEhi6CTSWAYLFjJ/qKt/Q2R81qB/XP5Id2uCyL7wyLZMMp7Nqh+xkA4aigrYI1Ki0DVUN3W5CIy
8hHsFV/MNb4WZQRHJ3rtBwDygxAf68CNxKQrXqisxb4ndxHm0TWP+l8TCTBH+osUbxUpDap43ic3
pBMpOXEm+EkUH6KF56JR1j+6hXGk5yCZbBOKRwYczHmqSYRYJEN0EiIUVH30JEagehMd8VyuEn/K
TrJengcnejQtl7/cojqm3Gt4K09oB2wmV7m3tQLMGxRjTsOsC7AGp/tmSMWukUPqu0L/zcWSnQx8
o+QRnPoGVaze5ZE5HOE5AEZPcGp2UYJIDQLNj0uWuX/gNYjH3bEbTCuoWsATTvNhidb1iyRMgyTB
AWPzG5TimobDNXET7V5Ah+weCug/Yhp+otL4oEsFqh+H7ugs9xihCROZuJYnCCAbuz26s4natsDM
EDkawVrhu1k1lx3lr8ptPMQoEe50tNqBDr8dm/bkuF6FKJ+YtWgraAZuAprmz1wGWSrSwqJoTq3i
OpUAngpFekoU8wmgfXYYxSOWrJ49CW/opJPiwkukeFGjIkcxvPuzYknFiirVgJeqFWZK8aa0Yj7N
kqOPJ0QAcsO39e5UdA69RMUl0qo7u10OAoQVu5CLzC92juUEwFVz2wO7yrC+jMCvyljs6tG9GE3C
aVqQmXM4mikZwxaUI+8Q5BqT1K8YiAFrLQ+Nomzph0EhtzBFT5F5MBWLq7HPS9H/EtwwN6SAiLhl
SutJ3EMByIs1wW0N2ItU5lkC+ioUlBXw1+8aBlgMC2yFCdb/gYOlKD4jRJvyElnrRV+rK2UJ+zar
3lzYYpi+YYxlD2EUP+VudgQvkCzcWCGSjZDJmtq4ljZdAXlDWpp9ljTxrMMyg68yQDajSsjnpQ8E
30RRsiNBK9dxGUUQ0SJTfjRcIDmPPXaUgk3ZWw1BrVYotRCmWucszy6MNVo0T1oDdC0hJKUgbMaY
PehyecXXC+/JO4/Q2uBYfo45LQmhe+fN4mMqaIHn1M6XXVa+WYr4BvnNKOz9CjA1o9OsmF6NLOKm
gzEhcTGOx8WXA0EugiQnFVIOtM45W5uLDmsOsxlebuhzuL/AEE5IIp1vKzzdrEB1sJdS3gbgdfq4
K8WP0Cl5sFL9WZvUizmDLdEN7Ty286EUXnVI5gg6ApujKEzTI/cEP3LFylpkxUJghelWhxPFKnDq
A36ZZEN650xDx7zX1XUrh8Y3AyojlNZcWjh9kQL2EXq5CxXCD1ljUU+mwu9EB6wB0h8egg+4Pt2B
Yvn7QsEA5ZxwUwEPWMyAAh1negiVXIQLH9lP4QRNBRZsFGJQK32dLSfP+O5rVBBCpCH2jCX+EVJn
aGGgCsOb5ndG+CGAsqRNzqs2tedyAW5oKszhrICHi0If6jAQRwVDDKEipvEyvY7ey9Lzav9zH/EP
7SMIoPwX+4h8/fnXf/l7hUX80b+uI8y/uKZgcSBcSzCY8g/+ar0Sf5EkZ/AMmvQ6s5fAFPUf2wg2
BFSpGYYUzNoGoJJ/20bAnMZyYLjCZLEmbfcfYk67nkKe/O02woKgZpomTzBX2bz+NlOzDu6sr6Qi
kN9QPQlgdL5Dtd5mIOLht0t2dBv3EW5bd8jNx9lL9uXC8z5KjSnIIvA+ZWnPJCnRuV3uBTsIoc9F
Y6+3NtPXVBs5DySZbzOaD0qPmq0M7/up5wI92Nq+1kNScoiSzNMYPiBTJBgGjnKxW06yTLseK9et
4cmlDfcHXIqJKLZS6uVe9mG0B3jL4tjEFulBgYR8qrUsUF29cDbGtA48t+PjYMXsUGCgYqsEwWWW
07htw0nfgjoNgM6YvjdAd6UNUr/NLSYohiYCmKKbbzULDNWUjzDP0kPmFDSLjYsROIo8Fsftkz13
yvMy7RJLf5uaJjslZcbLYJK5rgbrbpoBwmShd6BlhC2Afpqm5kJ9ROaDIp93Udk/RKYwzk7LgNSz
niCWwGSj5/1DaFoDp8RXqaEIdZ5hk95Y6dVkrXFO5MLPu/j5IKtdnYb3ibYu/A/otIa2/oI9t7Ao
T/dJa9pwucF+F+26sTN7QEo2Li06Z2DEMK+hIr4Mkufu0iwAaivvpnlxXNHctR3pndQ2JBuGeQns
lX//CPUbOTVlq2K66cZOMgymhnHV1zI69F5pguxGhCnL1N1263IysvxbIqEHnhfhR8HCNTBoHJZR
vsqwIMgCVIygxWFh6NiPBpOWuva3Vj/vyhXm1wQZazd5WXTQEXT2peBNHYqp8tPJXvxGb4hqd3qy
WT2J2pPTwWSXqbdxtd5SzLUzHtfuqV15OwtrMs+JeGr6IT67C1N76V3yvqYVNGHZPxjuofPmW1cL
V8JG2X1X1jSj5hRk8kkLAU5GCfNU6UD/JIQFyjgdZ6q4bC/ZGnpKRDzBL5za1Y6IvMIe4mMSFlFR
S6xnrTK1o+uWhykFfeMsZRMswzoHuiM1okCRvikjOz7NVvdY8L6AWY1lkC3Up87gpinueDA1L/Nj
fnPghQZp2VTbu6v3k04Dc4kdcnEMH2rsURoKN4F5+zlrK4jm/N2V+Za4+S5u/CnLv3ghLXYFG6Pv
HvMW1Rzmeh2Y+66C0ZZDHFl17dKGRIHDldbJbiJ1NHvrVkzrTdHmSdBb+gej6V3UtFhjeg07jREX
e6cxIe2lJIAHM9nryzCexnI9R32THlIi8htzfTDNZsDNAuKgBEtsOCk/Rgce2RhYUYxjKgM5gpfG
MqPk3dY8VxlGi9p8UgPbkn7qeh/C/KTvxqsAW8fm+BGRE9+PGXEY6i0pG8obaAZhNO0mKyai1As1
osaQfFNJmgXnQmquxikCsV31BpOeyZGd6v0VZfd5hhG+n3Dy7bpl/YEIMQSaJkaf37oJPJZbp6zL
f+XRmGGVAYy2VNxiFvgOGBn3jUcsMKn+YHxbOxgQlOo+jY4DKNnKpQIKMbvfhXlxMGlRYsA7mHr8
XnrVVUELlkUigqzbFdt+qGqYXN9SpUy0LV0w59Vg64Yl28OTJkuONYkLAPVo5yXqDs78HtOORvna
izDW26l1L+RwMb2MD1p5nke8NzijdlI1RrXrFlPQpwxyo/6VisILVAWVTgWbTIcgke3nzE4x1veC
NirVmLY41klVUDWqrYorPk1LgOh8V2p0mbF6ptuKtc1wWMBw10V9bVq6KOPwa+itXy6tWKGqx+ro
yUqXLwyqH9FgHqA8vml/2rR8m24tq+qvem8eMq7NNG81aqpSVVySr8GkyrkmWrpwTt0Ip7xbVH1X
b1v3nir0slS1V0zHl0fXFz6Qj8qyWDyP5KVTNF2aqb08aJr2eaSk1VEeoYF0e8qzQOuaR6v5wAOG
p8HIP6vcl9W8G4T7wMozoLB3CIeLQf3BREOZmsGtJtnGduhPEXTI4j0safEjfDfTb5bH69VMrHMh
X2BiX60W3CSPqsmiSVab7lvb+cVe+spT8GwUGoZXTha8AzmtaibtaqDq+81XpzrXpuXOdcR9n1JM
OUb6d22TkWMXI1VbW0ltmzdiMisocrOaH8eOjg2wi80U549MZW9VkT55hbFn3/lQ1cM17MqXKBSf
NmwEj8K4nuI4sNwL3MBS9cllo8Mrx3lM0VxoGC9SFc+pBjoWp1eHSrqZfUeyhvxM+a7A+5+Zv5Om
OqVR72+d7EfHRkC/3R/vC313Kb13Gv136hlc0ofH8H1YQ2/rqYph7Q0nFz7crY3WyRMY1iqOKrr1
DN6Whq69wvU2BYmXeOofQBxuNdM+6Ev126Gjr6KrT6ezT6O7T1cdfnwyvRRFjujlMNknJzL2dnKe
oL+mNAByyG/6qjiaS7WHo0i94G7UZaDsIYstDvNoY9PIT+mU3Eb4uqth3Bf0Ddaw9gXeEFxFvR1E
GJHwPh3qPgzqvuC3SLYt3YUjqAyQlIPp+vid/bF/EM6nQ4RE8srMa3FZspj2d1WI2Hrnkn7Eip5E
SV8inJsLvt9t2BeHhT7FVvUqxuRq6Vks6FuMZf2k07/Y5dUbx3IAy5FixiZ7bsvwwhPuhDMYzWbP
+x7QTva00uuIrzcAX7yxJMvsrBQfRu2vTCgVfZAJvZC6a0K0NZnWKIwUqjrSViWSi6qTzOtHHjtA
DhYYlpNnvod9vGtpoHQqbn4RZkH7Wap+ytCjGIGFOg/1QMvmy1wiy7ARZ6p6aOi3Gem5kY31XqCm
5lgOwWDyglOIY+Cr9gWLs57dCN13D9A4HxY6dHDVBG20JFz3yo1b4aKMAdMp73xGCXMg48nlEV9M
m7xMta1jay4lIjbvMY8JJxc7TLOt0n07bgHribfL4XNU71J2h/BP8DhKUrOCNOZFX/LtbD5NHB1b
rVyY4jz2fmFNvNk2wXoUzjIAqRyokbOU3jMBIrGma9MAKalb2iRm5DgaFBdDJZj5gHcYsAdG/MSt
P1vHPdpexfOCPUfW1AI7o9H5GBexQGoVzZBDtZ81IM3je2Q1F8egpSXE2jjVjb3pivxXVTbYsOKX
XNaUSWa89oCeYeaC4uyvrem84IYOFnLhuqAqDz2unYf33IGxHoa4jzPHy2HdYhpLbO+Z4+Z+LLkU
Fh1eriG3gbsIENhmvKeg/H2udNsnH/mtGL4ZWXZ+wbQ5tQhLg9QesiTdrX1/kRnMG1ZW2IS5XhZF
ti8AFNd4pM+pduyVv7ucZ8zY2hof2q4MvBRHdqpRSZykltiUa/VZIKIRXA6cRrpPjhU9rDKhHJNE
bGDVzdusOfGl4Ypujml/bDOTO9Ak453TNvQpffeTtmzDOjWDOJv0faxBl274tehBMHYm1vg66e7E
IDCRzQZXzVGDbSgE4kz3JYbpaheTdyxkT1+AcGhF4fLQQaNktUWtTSTLwDTq2o9yqm9INnEMW9vW
BXbdTNGrxl7MTDHATbH8NXexs9UcwvWRbdPA2M6nfq1+hyij1Mxj10lrzdyuTdH6JuUH59RauLvz
Lan76hhVNn0n1XhC3b1H26w2GAVZguFRjGuNi75rgV1ByKxCAaBfmtY+RLJstkq8dWXIq+fapLU7
/qOZufPYbfyqHuFmqN8OYGa4N/Y/Mk/eiZo4u3akFVSMxwi1G82Bp2k7bsWIQzN2ZHfyjlORcB3j
VhSY48HUxruKUAfPjLAGQ4TDh1RsBgh4WjEkkRQxiBdz9xcTBKvxPmq4Ms5pQbvDkLig//EmWqs/
1vjabPRDbgHMZ0YI6CgsqZupaejJ+bbvTNnGey+b49d8YesnufLVHZG22cGgZiXNyJ5RZgfNcB6d
rDL4eZKHhWnY57vKS6M8FpJNl2aeEuJ7Rj3TASLRpCEs03C0XWYDpVI+kMc4srcCum7a2qaHK78N
taI58N16T0E/Ez644EcCcUZvtZEaFnDj+d0Mw+hojQwTLPvi8TqjikVJ8qDlnX4sVpyFOR+Uf65S
/lurFE8yJrkYLf7+IuWx/9f/9fNNf9fP/7tM+fc//NdVivUXVhWO59HGZQo4Jf++SjFZpegGDg1P
NxSFhH/yH6sUW0XfPEd6jkWAk3/0b6sUjB264A9h69EtnTXLP5Ri073/L8UGlQS6rMR2AqDE8UjZ
/Wc+iaAIEBBfUfvzV7TUD7FtFZukmgB4QxHyRmbpOkX7rl0ccixQgFw/K3vSH7SIZrQ3BQL3fsTU
0IKa3yQzbgIt4/KB/+EQdxgTWOD+buqs3SeZsS2WCg0SvghlyoxjPF1ankCAzMqyedAVJzw2Sg1H
p5EF0WgaW73IANvbxCHSLnyWdZpvOs3KGb+dz3lKTrFZp9RrGFTDy9kf1srcFVEZn6zQOY6evMS2
/Fk77ZdXapBMsuGzHux547bR++RBSAFGsQTU1ONANx16JjiIWVL43LWnXTbYph9ZvQ8jbdnFPTle
IyeVay+6TnOATfLBkTa1DemhyFKmOJx6Rs2fX116WfCX4ojuaMBoksbGSKv/DkMu641Mpm20tszM
Ff6zBR/NzmQLEWrxHSouZNpBnlMaF4BohfdOgx9yjKCQtRrVIXrGwW97H82iSZaoOidzzeQfhUx+
9Yo9hsXBU9NfjFGfaWfK2exw09o6DfqabaXIvV540zl5DRgQN01DFFkK7WUuHBcC95wFjcTbYTPI
5D8hYLaTx937zyOReCRgCLUmCnPrp9WKu9XOGyZe0DDOHCSNkGfuudl1ML1vnVH/ZNeklRL9EsYF
GzdjFTSahO9Y6Vhq2znjY8bE57VBXHgPzmwQG+ZPVjeLljbUinTdts5tFRlJP2JHUCFReoeCZcqt
Y1enrprcozskg88G59QJKkjqNi92hQV5JJxm9E1qDiGZ96/sor9tbBkBnkD8ML04O5zCPjedbNeY
6W3SoNauzrA1otkgQFXey7oBNmnw4I7w+8SsdLTylxDQS9m4UeSgKh0aJxy2tqp5aPi/nzSb6odZ
lUC0tEHAaXH8gn6IJgd705n9V5gb2Zn/9ubNofGYuJ0vbVh4Kz0TI30TXeeexNipuzFVFAWiWFAn
BAFrTVrbZpCvY8KHD09CYP4ps5iNi6Z550HVXHTuE5eJb311nqZJ+FwXsb8sxNUrVZGxuC1qqqrN
YAdClzd0TIL3SR1nAE6wI1h0baR0bqDpZfuEfMrgjNc1cd8iurl2xYKLQnf6L9P6nrgaavR4dPR5
TBFND+bwZtSnTtV9cI3QVf0HaaQX0dNEYWGk92UnbgAc+Z0qDSGTy6GrikQsGkWoXcWdHh7zmUa8
yB3fppS1lTYQdy3bgcUg5rJOVZTkYN2pok6Dkct6X590VWaS1B5eBRr90M26/TKk3yJiLIARwIEb
0oUGU/oEaR5YIE0pyh21t3uX8pT+4kju1tnSnoTAn5SpopUMDNCOpP7OUSUsJrejY2Qxq5R81Rdb
69HwWRl3a7Ru3Fo0NIqpSheMuEB31ptQ1b2olehGqgqYgS6YydU7P6vvQkPH3pDo7OrojRGqQCad
31gRUChjFos/0DGT0DXj0nhGvCkKss5QYHsyTqHLfHW1ld5Jr1OCM5oHR+KFu4jetG2bvps1rT9K
LTWVbgppo/LhkXOt1Y/SIPxAOhTtRumtLVnFHmtXq5TYGEl2kO3PkFYnmwiXu0uVbpsh4DZKyZ2Q
dBlJiiTNAltpvSaib43463ozvW7W0B3/fPITpREPSi3uIiItGLKRU5WWXChVuVT6sjLypY+ipILE
5YRwlAztLKnfFI3YeUqjbpVanVkppNeJ1rhJadkdonbEgXkSyNwDcrdE9obE+tj0PGCyKMbMFXOW
cLDCErB4lCxaEsAGwEsMitExYTKais64/uE0KmLjBLoxVQzHWtEcK9BJLMCyh0qRHjN2KnZJ8lRN
H0HrVlhsC+vGaGvaGxQrUpeQXJp6uuotH/kuhChZ5GRpKVd4kPdJHCWq8208CCCUHTBK/PD2dVR8
ylW+j4pXOQKudFUhjxgFuZ+O5nAzgzRSNtPR4kPFfg32JTU7mp+Cw8zzIAaOqdthyDtKBc2gyJn9
H4amO2DkXzG9C2M3o3LWnftmr2qSE+LJa5ebOYXI2So2p00SkR1Q97iC7axyHO24nugN9rYlYE8G
AGtXGrA+ozjj/Ynw3CgOaDQ0W1uRQQfFCCVWlfq1nt6sevrAEtm9i8PIZISNt5NOw8dCtuNTgh3F
OplfEIuWHT5kFTSYd2A35W5QvNIObuls3Ji6/cWlZggsRTa1FeN0ib4rxTztFPy0D/dWklgvqsfd
6t6ysiwpGQflNSVkbhtlWO86hfyA+KVD/poVAixWMDBHYcFi+GBIFqcKC9l5VugwoSBiJTAxBRWz
FV6MmrSbWAHHdNolOSq791DByEqFJXPwBcxZfL8UNh1yCl1WDdcakllvFw+RDtpMn4CchQp35inu
GY2EWsf2Ya55bM9zDVESxfwYFV517ITdEcFqn7Qosja8MOWRiB4Bbav5bRu4RtjpygurvUboL0jV
I6o9eLZKgdoahWyLTC5CFhS3ef41lU7ySKz5e+luMc95lxr/BN+fxG8j87qSUs0VGK4If0oFiosS
51GOZAWGVVJpV5K2kuUUXmYuUEVCLTBP5G32JzoNhY5U/bAfa7O74ZyDgxEqIoaj2BjRnD7PwDIc
nR+FrnIBbwySRu7Oz7VnNPdTIz5KRduQS4EDUxE44FC9TSA5sAlwSg7pRI8epBaMgzGBsPaUxbA8
IgS3jYl3a5Pk3a0g67TzeM+IUlKPFgrqBZqENhZt6F9rt+Np23eW30jWJxnElU3S6wBIKdlpcsx9
onfuptL9LuVYUq0IFySaXCqOwIehzVOWVVrXkkcT7U2tT+kIUnlpf+e6EZFps+7mLBq3ZuvdSb7b
oauCxaEojiz3MREa+CXd9rXLFvSUiL8sqkF7FWlV7obRSY814yLOEGiwJCgRIfP8hofARNWj3m7T
Dq9sSFjWWbUHkxAgLVj7NYrvYw0ynKexGGB4XZrhi5T3ckCq2aQUiTSNnC/EO/ep0RYHunxk0Ec1
W1TKciDb2f1lMix2mq44tbZh7y2TcHK71K9cQlLfqb3uZPVQTrx+dPZa8T1Sy4CRkA97zxjsuDxP
UzA4MdVG3B6xfSbUI50tPASbunVpq8lC7uXjfElBiz40kfUyl1lJf1EOc8KJTrK+7dPEerInDVFC
oVMRAASenw58gvEm0rA9syJOqJIVbsC+jSM6a4ptF5bhqYlq+K18/vxOo1PNkiF5k5HSCgvAXj7G
p9FbVuo8Xb6ftnNoOqq52sn0iQknu5hh+BBH3TExR5LKYWtehZHuxiJld9p9DEO+a8qOTFhDqeD0
KUYrfxxYvXa1t9x2LtHEtnKO+TBiJx4nTmO4dZsJ60nSudWBLx4ags5a0NW+ZhH+0KrsnfOuJ4ba
PMuY3t/c43HiduNEf25JpKgz4IHPzsnuYFFwRoNmREakbZWLeScB5jQ8FOj8Q5PBRjUELTLNqPQa
eNpy73TZMxRi1AQNyKFSdzSmDnMCWxsX8Q5DL4qB0oII4fNKY+LzVxq0djMeaJZ+qEcsdglzLxVY
cqQlV2lMLlZmEmXoTnP6KdkkZYnxJAdkBqVPjUqpkvioAO2gXulKx9KVoqUrbWtUKhcy31ko3Uus
D4nSwZAe0sOANLYqjaxXYlkfrsfRssdNKKqC5QqQXci1cjshs3XIbbnS3VCybwqlxEmlyXmIc41S
6RbkugzZztUZI9KjkdV1kCldT0fgk0rpS6PDZJVfhBSXqCTD+KYrVTBFHtRyjxoRdq5sz3B4ReAE
Q+4N7P1gLf6MSmPUKtQypToKpT+uCJGhMaFIwkAaBmStXKmVk5ItlX5ZKSVzddA0CYKxLO0RziZz
hGo3s91VGmil1FBMvj43YPTROPzdKMnUVOKpjoqapTLZjvAmyT/SHI3SOijJdVXiq8zGMJA5Wfus
ynnd7YQeUmsNumiC/967h4ioHOk1ulNQdj0U3lZJvbRBiankzeqBbkRu0lHBMp71sbICu9G4sMYG
AmjosO1sidAmSN27RInLvZKZCyU4Z93a7yNw2ftRydGFEqYbJVGPfzyqqNZLm7EpV0I23i8WS8WB
28xrr6RuobAlSvyOmGoDHT0cOfpEKbG7pTWQhHWBWQC8Q0RV13q1lKAeKWl9ViL7oOR2ZohlUysJ
3owXiW9WNpynPCq7npB0YjM2RRVmBGFCO2TzEZ7GaHqocCddXJMtJHBRIMXZs1MyPedaSAOvNwYr
4sSG1m33UEfZdBm8+f5/8mZ5pTFXrS8MMn3CLcx9g5PMbdlsFuMgfBym2NUTG8WmJ+bhLjx2mqLa
A5OugqohMYy2GUxzs9ez7sXtht9aZe/jurSwZNfmwROwUPIIsDkSzae90s3cCgmixki9y+jEkO69
D2TX7N1k5UtD6U1oaJBZBu4OHmtl3Y4Nf7Sdj4mW8mBcW5aD+n2cRek2Zf0cFKGtvJ/ULlag0TZ6
k7qH1SvdW+z7bzm30cNElVVo5QIpLzm0ResGcYRWrHcphdtLc5pT+Gu9m5JW23rsE31DxN3RJNaK
iTr81kbtnmYHxDq5uAcZdedBDvpFj3D12hPAIchBWBXzeEdtGYE4mRXcslBhrdFIzh4dDwHNa886
o8BmSSUHt0gFL/eS0ezaBfkwXx03e+QZo23y2rtaEQcB/s45QNsuAFKW3YGTiXBzOIQ7Qbi548tx
riUadVKZ7PJdyeLU+EhVjnukD7jz8jQYaGLf5LZhAdlvr7Flyh3b2Z6vVTSCLahnRq4uy8k5A3EN
7eK6onqTC2xpkx11Eipmb25nN/7NUu7FKvJ2O7cIfgCK/GhpnUsVZgZTJz/XQrU7Z4l95qh6iMMW
7yWHgm+Drd1Po+h4YJJtN6lf2vc14ccosBcjuiTugGNgenfArW9hm9C0vkov6ELOcL1uBSQ796dB
IwkqxGpfEhJGuh/Ycy+rvuewCbdDOz0ttVNsyteFvOXecOxrr5v1iZDYzjHX8Z9Isv/x39rlGnh+
PDyW/+U29//8767/u6hp/uRfV7nyLwwNgpWt4QjPMW18Z/9ui/PwozkseYVh8zz7T0QyUNOWC5AV
18Jfk3j/tstVTWEu85Tj8O8jYGbZ/8gu15VqVfu3tjhg1xCtXYcfUPJr/+0qN8QUlkdlVdMyUv5i
2IBMRVFDsNgore6KblDzvMD3U7obfCvUcKi7C3dR57QakJlXotK60KegUHcdVNZ6K7P+ueAaJNV9
aOFiNCzJN0Gz9yyq3V2DHefAy4KNlTFygSlwITMOtEhODrUEQLnU7avnGibmvHgs0vUzbJCIuaeN
XNha52Ot2+IYWtlOxMK8LqU++/3QA1pomkNuu/FOM4SfsD4JUJvdg8vlcFC3xFHdF9fJuhSad+wd
NjXdwFolVbfLxWQFTRF2eErgI23taKr2iceCc1Q3U0PdUVPjbVZ3VtiRsBPymjSLlnKEi8FCfr0l
pHBq06E99nVLiW7rvIzWyGrc4XbuckXGOYIbpV7ZD9VmfR4nTsZE3akhLT266patq/s2UxiirwMj
WXyzwnT2+cgsNeI7ONXqvq557WvOj0POjrt8om71oytPbAYv+Z8Lf6fu/ouaAhI1DwwetYphTDJr
oYmXnvqqrul2Ntov2CdYwZD+1HSBVHxPZRoRuezLZvzQeNTelQCm2ohgUxia02nVipu44CIdqvml
UpMMDojsWCxk6TW28P6qJp5WzT5LNbwWqzvvnZDncawVR09NStFCt3Kr3XkpjCOPYapQU1WtxqtM
Uj+QMXWw1d1gEbaufPhP9JYgZHoePORhClaC0n6khd9DT3xEzXJaqKa6Rtymas6r1cQ3/Jn91BQY
jTjiQbRQscyE6PyZFdXUOIiYrXhM9Y6aKNmJckQpbCQmJzu7mxRMEkD6eo3hS3YKNCl0kJM97MkU
BqW7yBPM54HRHY9+pUCVEzssmCAAOGBYMoVv7T9QS+iWQw/mclXAy1QlVFwFwQyFdoJfrnasbsX3
y4SWaSpsZgI/c+m9PafR9rPUP2ec7yucTWx4mwJwEAv/WzfNfpnL+F3LHuLCeruszqbCRkf1dQm9
UwjvqekInXWxS3MHeyrXooGVAUv0z4lX+46cvuPU2Yk1zDGjhW/Alx+twf0BWUrf30FPXyjkZSPZ
A77BGJCncEYr95jXmOyM/ElbiS6Gy7l0u02ZVb8Lgp9clLn8jIl4NJ2x547Pl6rq8rtoNA5djgfM
7N+djOmmTHJq8dx4o/Vskel8mXaru0/iGiadZRODT7D3QVKlsf4iIKs27fKrhrTK4hnaZ6E9p/G7
EYODgcga8q0xo/B3DKl1htiaEYlbIQF6enPDZo+P9dh0fv3lQXqNIL6uCXQBXSMWgKJBoERsR1a/
rND6bdOmdDQBjrV1vxaAZPmIwfOCBOM7zdHMp2etFp+VVOxZPs1a/9hkxtG48El4rCDTTmxiBXut
KJlO3pLulmh9LcTw0EyTxKb21Ep728viHhLHYXDXS7taN9FDFlYvXb78GkbtlOj6j+VqAImq8H6x
8ye95ZvSNbikEluy4JRRgDHY6X+VkoCLM+B1TLleFfH0aMI33GcxZgfHuQAW9IKlToji5l9s2XdG
3Hp7/NBAcAs6Re1I8T14EmgSzI8xvSwNj5q0lrd1jIYxDK/SBuDDxnraS7XJGzogDaz1/Vxq13Jw
jpJbm96n4YZA79FOHGg+IZ6WsMVDvVqPM94LrEVl0FYZ+C4jmY6iK17w8mHH8sRrlue/tdQ81+vw
khTV2zTEtP/mPIu6Zvm/7J3HciNHmsdfRaF79ZbJqqyaWOkASwAEQNvd6gsCTVLlva+32eMc5in0
YvMrGomkWr0rcWKnY2MPUoQEsEwizWf+ZlsaWPuCEOg7s500oGsQ9urtadffoq8xppqroK9vEhlC
0bw1W3S+LFPvJ0EidloeA9/I4EoM8U0mq1Oq4QBHOR0W6Bia06anL+g7AjhXWqbzGjk9hMPrFXTC
fWLb7z0wJmatfCyQZZlHxuibY+Q3pal8MEarLSagPAiS/gRAEaxjai5TNa5jgFYaPYaOBEv6e6lZ
pAdRsC50d5baaItlobLWyn5RZXE9d0aBxxYOo4MnD66X3uyQlsk0XtUq5bCuBCxAWdpTSB26tsBF
yQEsvPJMtBlG1ANZn/xZxqaHYiS4ciWOzjKEcdo4q8AByoAsFxNNd4ycgxklFhzOxCHluhDsPPtG
1hb4WwEb37G9eUhCNkejFBgbBdyN1jZTDiJ3ksasz95UNxLogIJVPfheeKlNiw88dKZJqYcYpFMF
spCIB4eNgYSEw6wNyNrDyvzYMXcWumCcBVCcqSEy3KjU4RhmNDoSj21ukIhGGaklIdTX+0ZHSa/u
7BxnM6ohNlyeEHQV0AooSshkZY4YTnTzJjNN1p+rh/M4kOHcAueyVOrwgylh8gZ2jB+6n0HubpBy
sQrY9ChyLUSCAiFUnxlqYhneRMyVLGqXRBjZtB1g2lLHYyP/XCiSNHVMcEwDNlVAQW8qzey93oUA
IutkKkSm8v7GMAut8DLpRkHMFh/51gFYGdaC8oF9+EmHmp/hbY2wp1M5wyjxBfis0k8717gYVE2d
IQPpTBIV9TlXFjV9YiREU4tudmBfhnkiZt2I4le0doHOfTACME3KtvuqhIkKK2aeZjETy4NKY4Vk
oUkX0pIbRiQaqoLT8bHUXtPgbFb2DOXKeuq4VJqFPFxaEN2zVGLQEDQfYoWij9ahU1ZctAIrq5BC
BCZUeHpk+T6hy0hehGXEAKAoKJC/62XgQtgHnU7vIe7sfhpr2Db4hbX2pLHTOkjokBtcPYbnrjQ3
VgQk0FHUiV6M4+bOiqY+0gNeQEroHGowgBgmtkyx2go+5Zq2S3rUnZAlwOwZZZdJj+ZT3K7TOCcL
bIO5U4uPTqtdSJCRuO9ol+3hygYfgHbMraav5NbylJXaG8olP/RJqGTvk6y9HRo5R9AV1GtqT/Wc
/ZVWooL+TBjPZfDBM5l6wmYcmRlQ7ApKZZ2BnoNXwCWl4pxiLT4RnoIY6chdrcOzxDS2ShZ0yyGl
VlojiFli0pI6yV1ZNYdtjlheMvqW1vlELcR17vQgpSVkDxYhal/zTkflV+tsYEYBMxUFH1zIDWru
B+1WYW+cMNk+pEMEL72D0BXRcgB3RnCc7BB9vQ0xnzPpZ6O/x6MXg3pKz3/dKcY1LJF8USraNrTL
O+eg09m0aEJ7wFmnbq2cg1P+ORgsRGWkvU6wBwma6iqFIFea+LKU+oUVZNM6w8qoj3dStZyJ3kpg
hcgH4wFHPUE/jfM4hudbHrWmsOYmRQarEfEmU6nIDmDEcePArS2DCjlMFd5sKhzYNVB8EHGQqGkI
kHFTp3MK3rhH6lFHzNNDqmo2dLKmuLnh2E0XMi5xZ6ycTwQMt4Eh38OPmGlO+sG0YTxbt0OYxbNG
B+kaHNa1bZvowGbXRAI3Tiq6TTMEAHINcaMYiGqpwfqQkaBQ07+IGpPTyxcdEAsPqmGuZfOeii46
XIncHWhnLTrwYj24azDveovKam/MDvgGT3T0HWkpCXWROp42M8sGmB8aDjB55ID6qz+Y+dSA+zZH
UmCSmcFnOgqEXeEWRbh+Y0r6P6EgGFB1YhInZAcPXT1d++O/MCgjFsnIQcBRLyimeAvHcMMl4aVc
gNxfIv+HWp8NSNquUc4oKrB7in6EJYC+muKAf6uAth+c81HBU+XpGwOOgcbxuIT6Qy7RokXahfrJ
UAkPeRL0KrlO5+UXUSIPU92pbHhDgPes6FRJMYvuMk6SvvgQ+PSHc1T1y0C90jIFvTPLZXOsoB07
5qLp0zMHDdIZOezKCDk/M112G5b3qW/6uDEmJ+XQJdsogUXQhQS1sgEMI72NGx3Uc8O6ruAQBEym
mTfSCrKRYBCby75IwkU3Ug/ikYRAuyX8/7LGnypr6IiO/zFI7VP0yz+S1/i0x4LI+JePZQ37HeQ8
+HyShUrFzQAi9ljWkBigC4tahzDFoyrRI0RtFBgyqAPY9gMPUPJHTxA1+51tCQPYBJUIXZXqn9Ie
sqzRIetFWcNA9kgVqiWFoasG5MEXCDVv8GKUsWtUGUkqAG+jzAhedaomwCsyr0Cj3EtrnIVBwtMB
lXQtqmYhgpJ+jWeYi85TL5yo+ll0brTLwI7bQ90tmw4D8q7gVJKdq57otNYUQPWOgf9TEITlovB6
ZZuhalQOefChAIOCY5LIIaXgNBGwTUwqleruwer3SaIuD2asbV3p7H3VmBsonK1afK9mdjRu/p5E
myHoFlmFwUXo1NAJHOE83IJW8EymOjtbh2SsqDRxkQ75fBC5h9cvXfJCRidKIknjRNzM4v468NEQ
RaQhioGv6k0bXYgCBXFQb/U66Bto7DZK307b47xloAfbtKDLwBkvIMVdWj0JESpg4UmmkIcr8WFD
r789kXbursP81kJabYpug7s2k/4Uq3mgvl23QiSjWfPblOtQpDtRt6cpHrBbMMPhmRCEWCQUp4PB
WZA3gNsPVD2runKhceXoUmQkOdHQHW3QhlsO/23uJWjZiOQkLYh/Yvj6hltDRYjBcWiwyASp1GTI
hL0v8kuRaAvvMMrPRM3KdlHYdntyf5tI8TSN6mJhuydGHLX4W3XdzCZ3bdkH0XFd5D11ZC2Eg1Ua
SLkP8rpAD84q68lI1YOGhSgdqjOl/b6J5KfIhYwMTH0RDNpZHBE06aX2IUgATuV2eFrnyc9m05iz
KjiPFDNegqihpCZocFB4ixerth0ienjcu0riXRTCp5b0/3sFCf1mtP1C5SOfQokgc27jZZPqykk3
1q1RwFjqGdm5nfZUkiyMrxCfrCA5hZeBZ/Hr+cnnrAw2uY62r6FdCzvc0dY4qn2LoonLsZUanxMP
GmxadjeExNeOP5Q0PAKLBMD+aGqGPtPzCjEOn6CdHkfCpGks5JgATELQmUa5MjqCgbBBaTQukedQ
FXr3g4YcbH7hjXrwWks3JEEi3tD1NbB3+Aajerxmj/LFOIsE84KKkoKETB6hwEIM/z6vaXSFyS4D
Sz1rNGMXr7RS+VRWKsaL8QHPFSrkBvWKEEH7AmF73FCnCOYRvCN5byN972bK3Iuzc/ARl0Gmnpp9
f6VR3XdpCqNjUdGSi/YJYvodovo94voiBTJV4m0ZZQs6zETv+Vp3BaWVUZd/SM9cnW7fkMuBPpQG
XgddgnBU849HXX8fgf90VPovkfxvXZ1ICFVxj/7a6AkAtowySkECMPoFOK4XLRQIofSRR4UK7NOo
WOEwkGI1EIyeAwBsTrTRhcBy64kdB1iFNuZVaeBUQC8E2JNFJxmsXgwFz5kBn/o0DGa3btRkxgb3
0eu1bAU+1VqK0Q8hb7OP/eiQUGrVx3t2mA9y0lPp3uYC+7Qk4iUUBVe/vhSnZVN5U3p2wTwei0hW
rlIpcv113OPSoGLXQHUkWIajg4PqBs1F6SuUSUd/BzOy14rUir3lKpB+en9u9qDXrQxXiNEfgpZb
uXewjEiwjnA0e+8E1cmQ04eDYGyvsq4nqrNabalTUL4K6F8iohGheULrew+hsXJDc4fO+hKAKWQM
s/dmgToqMQarMlQ3FA6Y0073UanKHU62c73RPvdVui8T0EhAv5LRKcPyEIAoWAlYaNBo2aKDuWl9
E5oVoshYbajokhcm8nJYyou0OM9gAgpLhe0s9hpWHZqEtDSKISqjLKIGdt8xYIFmKL4N9qYojKuD
ASKJvbCy8nmK3x/J2Oey0W7aNNykGrY7ebm1enD+bbU3WbFelGO51m1idMezvNhW9MMGUWyg0M9R
L95rALqEWYA8sKeHAJU5dJEPCuni+8Og3KYB7fZ6QAG/zT97kLuJt3ZGidQ88bsiyZ5TmMJGWM41
GWHdYIE9HuZQOzkG9bnwbOZAuYggCMVJuURJ7KyW+SZq/ROZHY5okNZJMS/6w5naSKa6P3eK9GNH
LhVlSKd0A0U85NGubA2YSFQjrg1LtKxOkwyQrtfO+ghFHKwdDpFy6nXpriqcS/826gOsjVBowQCD
SHvoz/taOVHMgEh44qr6HNTdXq90NEb4x4x3g44h64j4AANioYAi+8XhcBUYI4vR2Bd9RRX2xnDs
88anKkbdAA7ITDO8j0rjnlse4FMn244vfojNE2TwKUwMiybFpMJWti3PWY+M/59UrVtg67cKFTr/
vSjmlQHMLPEPE0nYXDYg8FqZEHHXwGBijHHrZUFb9HAj0mRXJMoSMb9JCQ6ewtx5OjYj1caG30aO
1afI4od2u8ib/kRREQ72B/I3rTY2sC9J5LQGfnFMq69Ch2AS5JkzAWPnoQwcHPuWmknv2tOmAbJB
NjwZemMhfHSxYgosSOB8ymiIg4Ne9iA5Bf4LDhAI+FcHJPcqYSMsZv1kmdRu8qJaW1a2aOkRd2JJ
9WHZQKlKXAO7CG8hwM00Bhr/gsqJhwRqKVDrqC48PCZ0Skt+/8nv1BU/MSiWfG+SlMY2BWyf+r2g
SxyHq1JrL+E03WZomZSh3JpKNq+zcO25Ek4oylhJeq45xhnNgBuOrWWqFTO3tnfdbTuoWyO+DNJw
5rWolgOT2RHirdr0sE6U9lR49RnZ6FJ07YnTFyc52H/SGuuzI/RVWZyqebSVsTpvanWdNNrMG+Rc
BbJt2v0iFfXNgEqMhpH9lBNJPXXLwzmJ4VklcrSw8bAeNPS6eje7DqiV+NYmLK1PwVDhenCItzhj
1S76t8OkqPuMtHfYoNwrp04SXJDoXqBIeTq4ADw0sasQjugRnc1z57OhjwCsAoCw5IA8pBU60hCi
UO4Z8aFON8ud5vpQFtdK3V1UQJ4OMSUWSJ5pHewDSaUxggina2ulL7rJOIbI+c/iQWXKlOFV1VzZ
AtcSN6/fV7qkq13KVWWe6cZw5SsUf3SKZssoKc+CAcuUCPZQR2ENQHJ7bKkXzvrgJ7xSScL13f8x
DtB/3HR/c+/S2bE6winxq/68viv6i7uyjqryx//87VPMKRIKIX/tS1+/0J9K2UZdlBcp2/2D3T/1
164THXm5+vbuh+9pG9PeVSHskH+RfRk4Hkdp4j5+rOnvpKlDHtKQf9U1W9KL5n7PxumPRuLrL/kw
pF//zosXuElrSD78FK6fJiSb97/O6vaH7x+f6NVP8/sReHWB30aA5FOSiJFeGg/cKfRpno8AkrmG
JqFOwaBy4P//mwbgeBsDlvfLqvBvqucD8CtF7K3zAL1gqRkGublt40b8chTEOxNoDHAFsABwQnXg
AP+WefCHw/AEzQDH8NaBMACHGZaAb/Vo+vZyOtiWZUqhA8LQhGmyXr6tgWA+WLb+LxgGbO2wsjbE
g/sdwJXnwyDeCQvkumSqQPe7R698W8PwNB8e1ut/uz28mlcvtgehMfNNwY+NIhVOfy8GwnwH29JU
TdStUAD9JueDCc/oYb2+aRhYDODFNMtSAReN8uCv5oOhC4eaGsSLcf/41pYF+THIEMqHb9seOC1U
m9KmSRFTGweCCz4fB+udBcbcYQQe9g+WzTe5LvSHfetNEwK1T0TdDIPXhZT8akJguAmCDQAbY6QC
WnvYkP73A4dXC/u3wOFpg3iIaP76QBBBSVwn4KwyK4yxqPxyRoh3COfDssZHlEmDAek3OiNGyvib
Ts4xkJLS0i2VyQB0EATii6VB/d8ZrQeMMZKwrG92HF57MPzZkJpxIJAkPlA5HcdI4VUoZTEOGhRV
pBBNy2Fv/lYnBM/91glhgj9he3h03X11dBrvdB1xYcQdCVlUMUJMv8m9UnvYxN+0RZhgZuCRCtoa
6r0Ew/NDA4FMqI2mgceGJA/59s7OB9jz7/qDf2Fl6LqK0bLDbvmFJEO+k5yajIQqdKkL60/E1v+D
g+XXBH7q+dHtferu35VfyvD/6AtP+ervP3+ZkL74Hsj7u4dbP5w943//+OJUuk+nn334lF7f3+bx
zx/f7/d3fnGvp5d6+p8n/l1xLG68/v6D/vEpd8eYzH/KHYtj9N0k9e5i//jFlPK3h/rh+xeP/Gxn
+No9zgqU7e5eXfohO3nrpS/TuvK+/PCP8e6/5g7btDg2L4fnt1Dyrbc4u1fQfT4+T1EJe+9bL745
gttu+u/eH4v+6WpjxeTpFsQpb73FSHX45R/fJcfb706Pn+/ipys+vw2b51tvc+p/vivubp4u9Pzq
RG9vvfpJcby9u/luU/zyX4zXL39/uuLz23BGv/U2T+5NL5bD02/Blv/W67/vSxSE/OTFSn66PsHW
W6+/R9k8rb/4I3Bwv/Xqn3C1eLrKs4G/B5bc1/rGffCvbUKPK1i59KO78tVKfjzYOGi+/gJf2n5/
LYP+flN+Km9+6c9eHjjjN26iu2Px4z8BAAD//w==</cx:binary>
              </cx:geoCache>
            </cx:geography>
          </cx:layoutPr>
        </cx:series>
      </cx:plotAreaRegion>
    </cx:plotArea>
    <cx:legend pos="r" align="min" overlay="1"/>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openxmlformats.org/officeDocument/2006/relationships/image" Target="../media/image4.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5" Type="http://schemas.openxmlformats.org/officeDocument/2006/relationships/image" Target="../media/image5.png"/><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microsoft.com/office/2007/relationships/hdphoto" Target="../media/hdphoto1.wdp"/><Relationship Id="rId1" Type="http://schemas.openxmlformats.org/officeDocument/2006/relationships/image" Target="../media/image6.pn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microsoft.com/office/2007/relationships/hdphoto" Target="../media/hdphoto2.wdp"/><Relationship Id="rId1" Type="http://schemas.openxmlformats.org/officeDocument/2006/relationships/image" Target="../media/image7.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microsoft.com/office/2007/relationships/hdphoto" Target="../media/hdphoto3.wdp"/><Relationship Id="rId1" Type="http://schemas.openxmlformats.org/officeDocument/2006/relationships/image" Target="../media/image8.pn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microsoft.com/office/2007/relationships/hdphoto" Target="../media/hdphoto4.wdp"/><Relationship Id="rId1" Type="http://schemas.openxmlformats.org/officeDocument/2006/relationships/image" Target="../media/image9.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microsoft.com/office/2007/relationships/hdphoto" Target="../media/hdphoto5.wdp"/><Relationship Id="rId1" Type="http://schemas.openxmlformats.org/officeDocument/2006/relationships/image" Target="../media/image10.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image" Target="../media/image12.png"/><Relationship Id="rId7" Type="http://schemas.openxmlformats.org/officeDocument/2006/relationships/chart" Target="../charts/chart73.xml"/><Relationship Id="rId2" Type="http://schemas.microsoft.com/office/2007/relationships/hdphoto" Target="../media/hdphoto6.wdp"/><Relationship Id="rId1" Type="http://schemas.openxmlformats.org/officeDocument/2006/relationships/image" Target="../media/image11.png"/><Relationship Id="rId6" Type="http://schemas.openxmlformats.org/officeDocument/2006/relationships/chart" Target="../charts/chart72.xml"/><Relationship Id="rId5" Type="http://schemas.openxmlformats.org/officeDocument/2006/relationships/chart" Target="../charts/chart71.xml"/><Relationship Id="rId4" Type="http://schemas.microsoft.com/office/2007/relationships/hdphoto" Target="../media/hdphoto7.wdp"/><Relationship Id="rId9" Type="http://schemas.openxmlformats.org/officeDocument/2006/relationships/chart" Target="../charts/chart7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microsoft.com/office/2007/relationships/hdphoto" Target="../media/hdphoto8.wdp"/><Relationship Id="rId1" Type="http://schemas.openxmlformats.org/officeDocument/2006/relationships/image" Target="../media/image13.png"/><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image" Target="../media/image15.png"/><Relationship Id="rId7" Type="http://schemas.openxmlformats.org/officeDocument/2006/relationships/chart" Target="../charts/chart83.xml"/><Relationship Id="rId2" Type="http://schemas.microsoft.com/office/2007/relationships/hdphoto" Target="../media/hdphoto9.wdp"/><Relationship Id="rId1" Type="http://schemas.openxmlformats.org/officeDocument/2006/relationships/image" Target="../media/image14.png"/><Relationship Id="rId6" Type="http://schemas.openxmlformats.org/officeDocument/2006/relationships/chart" Target="../charts/chart82.xml"/><Relationship Id="rId5" Type="http://schemas.openxmlformats.org/officeDocument/2006/relationships/chart" Target="../charts/chart81.xml"/><Relationship Id="rId4" Type="http://schemas.microsoft.com/office/2007/relationships/hdphoto" Target="../media/hdphoto10.wdp"/><Relationship Id="rId9" Type="http://schemas.openxmlformats.org/officeDocument/2006/relationships/chart" Target="../charts/chart8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image" Target="../media/image17.png"/><Relationship Id="rId7" Type="http://schemas.openxmlformats.org/officeDocument/2006/relationships/chart" Target="../charts/chart88.xml"/><Relationship Id="rId2" Type="http://schemas.microsoft.com/office/2007/relationships/hdphoto" Target="../media/hdphoto11.wdp"/><Relationship Id="rId1" Type="http://schemas.openxmlformats.org/officeDocument/2006/relationships/image" Target="../media/image16.png"/><Relationship Id="rId6" Type="http://schemas.openxmlformats.org/officeDocument/2006/relationships/chart" Target="../charts/chart87.xml"/><Relationship Id="rId5" Type="http://schemas.openxmlformats.org/officeDocument/2006/relationships/chart" Target="../charts/chart86.xml"/><Relationship Id="rId4" Type="http://schemas.microsoft.com/office/2007/relationships/hdphoto" Target="../media/hdphoto12.wdp"/><Relationship Id="rId9"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image" Target="../media/image19.png"/><Relationship Id="rId7" Type="http://schemas.openxmlformats.org/officeDocument/2006/relationships/chart" Target="../charts/chart93.xml"/><Relationship Id="rId2" Type="http://schemas.microsoft.com/office/2007/relationships/hdphoto" Target="../media/hdphoto13.wdp"/><Relationship Id="rId1" Type="http://schemas.openxmlformats.org/officeDocument/2006/relationships/image" Target="../media/image18.png"/><Relationship Id="rId6" Type="http://schemas.openxmlformats.org/officeDocument/2006/relationships/chart" Target="../charts/chart92.xml"/><Relationship Id="rId5" Type="http://schemas.openxmlformats.org/officeDocument/2006/relationships/chart" Target="../charts/chart91.xml"/><Relationship Id="rId4" Type="http://schemas.microsoft.com/office/2007/relationships/hdphoto" Target="../media/hdphoto14.wdp"/><Relationship Id="rId9"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1.png"/><Relationship Id="rId7" Type="http://schemas.openxmlformats.org/officeDocument/2006/relationships/chart" Target="../charts/chart98.xml"/><Relationship Id="rId2" Type="http://schemas.microsoft.com/office/2007/relationships/hdphoto" Target="../media/hdphoto15.wdp"/><Relationship Id="rId1" Type="http://schemas.openxmlformats.org/officeDocument/2006/relationships/image" Target="../media/image20.png"/><Relationship Id="rId6" Type="http://schemas.openxmlformats.org/officeDocument/2006/relationships/chart" Target="../charts/chart97.xml"/><Relationship Id="rId5" Type="http://schemas.openxmlformats.org/officeDocument/2006/relationships/chart" Target="../charts/chart96.xml"/><Relationship Id="rId4" Type="http://schemas.microsoft.com/office/2007/relationships/hdphoto" Target="../media/hdphoto16.wdp"/><Relationship Id="rId9"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microsoft.com/office/2007/relationships/hdphoto" Target="../media/hdphoto17.wdp"/><Relationship Id="rId1" Type="http://schemas.openxmlformats.org/officeDocument/2006/relationships/image" Target="../media/image22.png"/><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6.xml"/><Relationship Id="rId7" Type="http://schemas.openxmlformats.org/officeDocument/2006/relationships/chart" Target="../charts/chart110.xml"/><Relationship Id="rId2" Type="http://schemas.microsoft.com/office/2007/relationships/hdphoto" Target="../media/hdphoto18.wdp"/><Relationship Id="rId1" Type="http://schemas.openxmlformats.org/officeDocument/2006/relationships/image" Target="../media/image23.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image" Target="../media/image24.png"/><Relationship Id="rId4" Type="http://schemas.openxmlformats.org/officeDocument/2006/relationships/chart" Target="../charts/chart11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image" Target="../media/image25.png"/><Relationship Id="rId4" Type="http://schemas.openxmlformats.org/officeDocument/2006/relationships/chart" Target="../charts/chart1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5.xml"/><Relationship Id="rId5" Type="http://schemas.openxmlformats.org/officeDocument/2006/relationships/image" Target="../media/image26.png"/><Relationship Id="rId4"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image" Target="../media/image33.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image" Target="../media/image34.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8.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4" Type="http://schemas.microsoft.com/office/2014/relationships/chartEx" Target="../charts/chartEx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1800000</xdr:colOff>
      <xdr:row>0</xdr:row>
      <xdr:rowOff>597114</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twoCellAnchor editAs="oneCell">
    <xdr:from>
      <xdr:col>0</xdr:col>
      <xdr:colOff>0</xdr:colOff>
      <xdr:row>0</xdr:row>
      <xdr:rowOff>3056372</xdr:rowOff>
    </xdr:from>
    <xdr:to>
      <xdr:col>2</xdr:col>
      <xdr:colOff>368119</xdr:colOff>
      <xdr:row>1</xdr:row>
      <xdr:rowOff>4485848</xdr:rowOff>
    </xdr:to>
    <xdr:pic>
      <xdr:nvPicPr>
        <xdr:cNvPr id="6" name="Obrázek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056372"/>
          <a:ext cx="6500754" cy="6507034"/>
        </a:xfrm>
        <a:prstGeom prst="rect">
          <a:avLst/>
        </a:prstGeom>
      </xdr:spPr>
    </xdr:pic>
    <xdr:clientData/>
  </xdr:twoCellAnchor>
  <xdr:twoCellAnchor editAs="oneCell">
    <xdr:from>
      <xdr:col>1</xdr:col>
      <xdr:colOff>2250645</xdr:colOff>
      <xdr:row>1</xdr:row>
      <xdr:rowOff>4372248</xdr:rowOff>
    </xdr:from>
    <xdr:to>
      <xdr:col>2</xdr:col>
      <xdr:colOff>33531</xdr:colOff>
      <xdr:row>2</xdr:row>
      <xdr:rowOff>97864</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20222" y="9449806"/>
          <a:ext cx="1145944" cy="8031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85725</xdr:colOff>
      <xdr:row>20</xdr:row>
      <xdr:rowOff>104775</xdr:rowOff>
    </xdr:from>
    <xdr:to>
      <xdr:col>12</xdr:col>
      <xdr:colOff>646460</xdr:colOff>
      <xdr:row>44</xdr:row>
      <xdr:rowOff>40822</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104775</xdr:rowOff>
    </xdr:from>
    <xdr:to>
      <xdr:col>7</xdr:col>
      <xdr:colOff>85724</xdr:colOff>
      <xdr:row>34</xdr:row>
      <xdr:rowOff>59872</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31</xdr:row>
      <xdr:rowOff>13607</xdr:rowOff>
    </xdr:from>
    <xdr:to>
      <xdr:col>7</xdr:col>
      <xdr:colOff>200024</xdr:colOff>
      <xdr:row>45</xdr:row>
      <xdr:rowOff>68035</xdr:rowOff>
    </xdr:to>
    <xdr:graphicFrame macro="">
      <xdr:nvGraphicFramePr>
        <xdr:cNvPr id="3" name="Graf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16</xdr:row>
      <xdr:rowOff>81643</xdr:rowOff>
    </xdr:from>
    <xdr:to>
      <xdr:col>13</xdr:col>
      <xdr:colOff>645795</xdr:colOff>
      <xdr:row>41</xdr:row>
      <xdr:rowOff>139065</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4761</xdr:rowOff>
    </xdr:from>
    <xdr:to>
      <xdr:col>0</xdr:col>
      <xdr:colOff>142875</xdr:colOff>
      <xdr:row>15</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8282</xdr:colOff>
      <xdr:row>19</xdr:row>
      <xdr:rowOff>9524</xdr:rowOff>
    </xdr:from>
    <xdr:to>
      <xdr:col>9</xdr:col>
      <xdr:colOff>911679</xdr:colOff>
      <xdr:row>43</xdr:row>
      <xdr:rowOff>147411</xdr:rowOff>
    </xdr:to>
    <xdr:graphicFrame macro="">
      <xdr:nvGraphicFramePr>
        <xdr:cNvPr id="3" name="Graf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19</xdr:row>
      <xdr:rowOff>140722</xdr:rowOff>
    </xdr:from>
    <xdr:to>
      <xdr:col>9</xdr:col>
      <xdr:colOff>906531</xdr:colOff>
      <xdr:row>42</xdr:row>
      <xdr:rowOff>104776</xdr:rowOff>
    </xdr:to>
    <xdr:graphicFrame macro="">
      <xdr:nvGraphicFramePr>
        <xdr:cNvPr id="2" name="Graf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467846</xdr:colOff>
      <xdr:row>36</xdr:row>
      <xdr:rowOff>22411</xdr:rowOff>
    </xdr:from>
    <xdr:to>
      <xdr:col>14</xdr:col>
      <xdr:colOff>112057</xdr:colOff>
      <xdr:row>44</xdr:row>
      <xdr:rowOff>33618</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366431</xdr:colOff>
      <xdr:row>36</xdr:row>
      <xdr:rowOff>33618</xdr:rowOff>
    </xdr:from>
    <xdr:to>
      <xdr:col>14</xdr:col>
      <xdr:colOff>489695</xdr:colOff>
      <xdr:row>44</xdr:row>
      <xdr:rowOff>22412</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44823</xdr:colOff>
      <xdr:row>36</xdr:row>
      <xdr:rowOff>22411</xdr:rowOff>
    </xdr:from>
    <xdr:to>
      <xdr:col>3</xdr:col>
      <xdr:colOff>359147</xdr:colOff>
      <xdr:row>44</xdr:row>
      <xdr:rowOff>33618</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xdr:row>
      <xdr:rowOff>212187</xdr:rowOff>
    </xdr:from>
    <xdr:to>
      <xdr:col>0</xdr:col>
      <xdr:colOff>1082829</xdr:colOff>
      <xdr:row>5</xdr:row>
      <xdr:rowOff>154622</xdr:rowOff>
    </xdr:to>
    <xdr:pic>
      <xdr:nvPicPr>
        <xdr:cNvPr id="8" name="Obráze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89" b="9389"/>
        <a:stretch/>
      </xdr:blipFill>
      <xdr:spPr>
        <a:xfrm>
          <a:off x="1" y="469922"/>
          <a:ext cx="1082828" cy="637200"/>
        </a:xfrm>
        <a:prstGeom prst="rect">
          <a:avLst/>
        </a:prstGeom>
      </xdr:spPr>
    </xdr:pic>
    <xdr:clientData/>
  </xdr:twoCellAnchor>
  <xdr:twoCellAnchor>
    <xdr:from>
      <xdr:col>0</xdr:col>
      <xdr:colOff>0</xdr:colOff>
      <xdr:row>9</xdr:row>
      <xdr:rowOff>9238</xdr:rowOff>
    </xdr:from>
    <xdr:to>
      <xdr:col>0</xdr:col>
      <xdr:colOff>123825</xdr:colOff>
      <xdr:row>25</xdr:row>
      <xdr:rowOff>89546</xdr:rowOff>
    </xdr:to>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333379</xdr:colOff>
      <xdr:row>35</xdr:row>
      <xdr:rowOff>19050</xdr:rowOff>
    </xdr:from>
    <xdr:to>
      <xdr:col>12</xdr:col>
      <xdr:colOff>326572</xdr:colOff>
      <xdr:row>45</xdr:row>
      <xdr:rowOff>95249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424815</xdr:colOff>
      <xdr:row>35</xdr:row>
      <xdr:rowOff>47625</xdr:rowOff>
    </xdr:from>
    <xdr:to>
      <xdr:col>14</xdr:col>
      <xdr:colOff>474889</xdr:colOff>
      <xdr:row>45</xdr:row>
      <xdr:rowOff>81643</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19050</xdr:rowOff>
    </xdr:from>
    <xdr:to>
      <xdr:col>3</xdr:col>
      <xdr:colOff>314324</xdr:colOff>
      <xdr:row>45</xdr:row>
      <xdr:rowOff>72119</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60960</xdr:colOff>
      <xdr:row>1</xdr:row>
      <xdr:rowOff>9525</xdr:rowOff>
    </xdr:from>
    <xdr:to>
      <xdr:col>0</xdr:col>
      <xdr:colOff>1027464</xdr:colOff>
      <xdr:row>6</xdr:row>
      <xdr:rowOff>60616</xdr:rowOff>
    </xdr:to>
    <xdr:pic>
      <xdr:nvPicPr>
        <xdr:cNvPr id="9" name="Obráze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960" y="240846"/>
          <a:ext cx="966504" cy="677020"/>
        </a:xfrm>
        <a:prstGeom prst="rect">
          <a:avLst/>
        </a:prstGeom>
      </xdr:spPr>
    </xdr:pic>
    <xdr:clientData/>
  </xdr:twoCellAnchor>
  <xdr:twoCellAnchor>
    <xdr:from>
      <xdr:col>0</xdr:col>
      <xdr:colOff>0</xdr:colOff>
      <xdr:row>9</xdr:row>
      <xdr:rowOff>17478</xdr:rowOff>
    </xdr:from>
    <xdr:to>
      <xdr:col>0</xdr:col>
      <xdr:colOff>123825</xdr:colOff>
      <xdr:row>24</xdr:row>
      <xdr:rowOff>132826</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19152</xdr:rowOff>
    </xdr:to>
    <xdr:pic>
      <xdr:nvPicPr>
        <xdr:cNvPr id="3" name="Obráze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265342</xdr:colOff>
      <xdr:row>35</xdr:row>
      <xdr:rowOff>38101</xdr:rowOff>
    </xdr:from>
    <xdr:to>
      <xdr:col>12</xdr:col>
      <xdr:colOff>68036</xdr:colOff>
      <xdr:row>45</xdr:row>
      <xdr:rowOff>47626</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408214</xdr:colOff>
      <xdr:row>35</xdr:row>
      <xdr:rowOff>9526</xdr:rowOff>
    </xdr:from>
    <xdr:to>
      <xdr:col>14</xdr:col>
      <xdr:colOff>485775</xdr:colOff>
      <xdr:row>45</xdr:row>
      <xdr:rowOff>80284</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38101</xdr:rowOff>
    </xdr:from>
    <xdr:to>
      <xdr:col>3</xdr:col>
      <xdr:colOff>314324</xdr:colOff>
      <xdr:row>45</xdr:row>
      <xdr:rowOff>72120</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127991</xdr:colOff>
      <xdr:row>1</xdr:row>
      <xdr:rowOff>0</xdr:rowOff>
    </xdr:from>
    <xdr:to>
      <xdr:col>0</xdr:col>
      <xdr:colOff>1038472</xdr:colOff>
      <xdr:row>6</xdr:row>
      <xdr:rowOff>11271</xdr:rowOff>
    </xdr:to>
    <xdr:pic>
      <xdr:nvPicPr>
        <xdr:cNvPr id="7" name="Obráze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991" y="231321"/>
          <a:ext cx="910481" cy="637200"/>
        </a:xfrm>
        <a:prstGeom prst="rect">
          <a:avLst/>
        </a:prstGeom>
      </xdr:spPr>
    </xdr:pic>
    <xdr:clientData/>
  </xdr:twoCellAnchor>
  <xdr:twoCellAnchor>
    <xdr:from>
      <xdr:col>0</xdr:col>
      <xdr:colOff>0</xdr:colOff>
      <xdr:row>8</xdr:row>
      <xdr:rowOff>152400</xdr:rowOff>
    </xdr:from>
    <xdr:to>
      <xdr:col>0</xdr:col>
      <xdr:colOff>123825</xdr:colOff>
      <xdr:row>24</xdr:row>
      <xdr:rowOff>135775</xdr:rowOff>
    </xdr:to>
    <xdr:graphicFrame macro="">
      <xdr:nvGraphicFramePr>
        <xdr:cNvPr id="8" name="Graf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311606</xdr:colOff>
      <xdr:row>35</xdr:row>
      <xdr:rowOff>19050</xdr:rowOff>
    </xdr:from>
    <xdr:to>
      <xdr:col>12</xdr:col>
      <xdr:colOff>95251</xdr:colOff>
      <xdr:row>45</xdr:row>
      <xdr:rowOff>89807</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400050</xdr:colOff>
      <xdr:row>35</xdr:row>
      <xdr:rowOff>38100</xdr:rowOff>
    </xdr:from>
    <xdr:to>
      <xdr:col>14</xdr:col>
      <xdr:colOff>514350</xdr:colOff>
      <xdr:row>45</xdr:row>
      <xdr:rowOff>89808</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95251</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17145</xdr:rowOff>
    </xdr:from>
    <xdr:to>
      <xdr:col>0</xdr:col>
      <xdr:colOff>123825</xdr:colOff>
      <xdr:row>34</xdr:row>
      <xdr:rowOff>7620</xdr:rowOff>
    </xdr:to>
    <xdr:graphicFrame macro="">
      <xdr:nvGraphicFramePr>
        <xdr:cNvPr id="6" name="Graf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99497</xdr:colOff>
      <xdr:row>1</xdr:row>
      <xdr:rowOff>0</xdr:rowOff>
    </xdr:from>
    <xdr:to>
      <xdr:col>0</xdr:col>
      <xdr:colOff>1005217</xdr:colOff>
      <xdr:row>6</xdr:row>
      <xdr:rowOff>7920</xdr:rowOff>
    </xdr:to>
    <xdr:pic>
      <xdr:nvPicPr>
        <xdr:cNvPr id="7" name="Obrázek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97" y="231321"/>
          <a:ext cx="905720" cy="633849"/>
        </a:xfrm>
        <a:prstGeom prst="rect">
          <a:avLst/>
        </a:prstGeom>
      </xdr:spPr>
    </xdr:pic>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76200</xdr:rowOff>
    </xdr:from>
    <xdr:to>
      <xdr:col>7</xdr:col>
      <xdr:colOff>247650</xdr:colOff>
      <xdr:row>45</xdr:row>
      <xdr:rowOff>104775</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9524</xdr:rowOff>
    </xdr:from>
    <xdr:to>
      <xdr:col>0</xdr:col>
      <xdr:colOff>123825</xdr:colOff>
      <xdr:row>23</xdr:row>
      <xdr:rowOff>85724</xdr:rowOff>
    </xdr:to>
    <xdr:graphicFrame macro="">
      <xdr:nvGraphicFramePr>
        <xdr:cNvPr id="5" name="Graf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219075</xdr:colOff>
      <xdr:row>23</xdr:row>
      <xdr:rowOff>76200</xdr:rowOff>
    </xdr:from>
    <xdr:to>
      <xdr:col>13</xdr:col>
      <xdr:colOff>653142</xdr:colOff>
      <xdr:row>45</xdr:row>
      <xdr:rowOff>95250</xdr:rowOff>
    </xdr:to>
    <xdr:graphicFrame macro="">
      <xdr:nvGraphicFramePr>
        <xdr:cNvPr id="3" name="Graf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292555</xdr:colOff>
      <xdr:row>35</xdr:row>
      <xdr:rowOff>38100</xdr:rowOff>
    </xdr:from>
    <xdr:to>
      <xdr:col>12</xdr:col>
      <xdr:colOff>435428</xdr:colOff>
      <xdr:row>45</xdr:row>
      <xdr:rowOff>66676</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425904</xdr:colOff>
      <xdr:row>35</xdr:row>
      <xdr:rowOff>38100</xdr:rowOff>
    </xdr:from>
    <xdr:to>
      <xdr:col>14</xdr:col>
      <xdr:colOff>466725</xdr:colOff>
      <xdr:row>45</xdr:row>
      <xdr:rowOff>88447</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95250</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99416</xdr:colOff>
      <xdr:row>1</xdr:row>
      <xdr:rowOff>0</xdr:rowOff>
    </xdr:from>
    <xdr:to>
      <xdr:col>0</xdr:col>
      <xdr:colOff>1007831</xdr:colOff>
      <xdr:row>6</xdr:row>
      <xdr:rowOff>9825</xdr:rowOff>
    </xdr:to>
    <xdr:pic>
      <xdr:nvPicPr>
        <xdr:cNvPr id="7" name="Obrázek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16" y="231321"/>
          <a:ext cx="908415" cy="635754"/>
        </a:xfrm>
        <a:prstGeom prst="rect">
          <a:avLst/>
        </a:prstGeom>
      </xdr:spPr>
    </xdr:pic>
    <xdr:clientData/>
  </xdr:twoCellAnchor>
  <xdr:twoCellAnchor>
    <xdr:from>
      <xdr:col>0</xdr:col>
      <xdr:colOff>0</xdr:colOff>
      <xdr:row>8</xdr:row>
      <xdr:rowOff>153184</xdr:rowOff>
    </xdr:from>
    <xdr:to>
      <xdr:col>0</xdr:col>
      <xdr:colOff>123825</xdr:colOff>
      <xdr:row>24</xdr:row>
      <xdr:rowOff>137473</xdr:rowOff>
    </xdr:to>
    <xdr:graphicFrame macro="">
      <xdr:nvGraphicFramePr>
        <xdr:cNvPr id="8" name="Graf 7">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238127</xdr:colOff>
      <xdr:row>36</xdr:row>
      <xdr:rowOff>28575</xdr:rowOff>
    </xdr:from>
    <xdr:to>
      <xdr:col>13</xdr:col>
      <xdr:colOff>244929</xdr:colOff>
      <xdr:row>45</xdr:row>
      <xdr:rowOff>29936</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285751</xdr:colOff>
      <xdr:row>36</xdr:row>
      <xdr:rowOff>19050</xdr:rowOff>
    </xdr:from>
    <xdr:to>
      <xdr:col>14</xdr:col>
      <xdr:colOff>342901</xdr:colOff>
      <xdr:row>45</xdr:row>
      <xdr:rowOff>104775</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28575</xdr:rowOff>
    </xdr:from>
    <xdr:to>
      <xdr:col>3</xdr:col>
      <xdr:colOff>314324</xdr:colOff>
      <xdr:row>45</xdr:row>
      <xdr:rowOff>68036</xdr:rowOff>
    </xdr:to>
    <xdr:graphicFrame macro="">
      <xdr:nvGraphicFramePr>
        <xdr:cNvPr id="4" name="Graf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27</xdr:row>
      <xdr:rowOff>15240</xdr:rowOff>
    </xdr:from>
    <xdr:to>
      <xdr:col>0</xdr:col>
      <xdr:colOff>123825</xdr:colOff>
      <xdr:row>35</xdr:row>
      <xdr:rowOff>5715</xdr:rowOff>
    </xdr:to>
    <xdr:graphicFrame macro="">
      <xdr:nvGraphicFramePr>
        <xdr:cNvPr id="12" name="Graf 11">
          <a:extLst>
            <a:ext uri="{FF2B5EF4-FFF2-40B4-BE49-F238E27FC236}">
              <a16:creationId xmlns:a16="http://schemas.microsoft.com/office/drawing/2014/main" id="{00000000-0008-0000-2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278947</xdr:colOff>
      <xdr:row>35</xdr:row>
      <xdr:rowOff>66675</xdr:rowOff>
    </xdr:from>
    <xdr:to>
      <xdr:col>12</xdr:col>
      <xdr:colOff>190500</xdr:colOff>
      <xdr:row>45</xdr:row>
      <xdr:rowOff>31297</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400050</xdr:colOff>
      <xdr:row>35</xdr:row>
      <xdr:rowOff>66675</xdr:rowOff>
    </xdr:from>
    <xdr:to>
      <xdr:col>14</xdr:col>
      <xdr:colOff>514350</xdr:colOff>
      <xdr:row>45</xdr:row>
      <xdr:rowOff>73620</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66675</xdr:rowOff>
    </xdr:from>
    <xdr:to>
      <xdr:col>3</xdr:col>
      <xdr:colOff>314324</xdr:colOff>
      <xdr:row>45</xdr:row>
      <xdr:rowOff>81829</xdr:rowOff>
    </xdr:to>
    <xdr:graphicFrame macro="">
      <xdr:nvGraphicFramePr>
        <xdr:cNvPr id="4" name="Graf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101507</xdr:colOff>
      <xdr:row>1</xdr:row>
      <xdr:rowOff>0</xdr:rowOff>
    </xdr:from>
    <xdr:to>
      <xdr:col>0</xdr:col>
      <xdr:colOff>1007227</xdr:colOff>
      <xdr:row>6</xdr:row>
      <xdr:rowOff>7920</xdr:rowOff>
    </xdr:to>
    <xdr:pic>
      <xdr:nvPicPr>
        <xdr:cNvPr id="7" name="Obrázek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507" y="231321"/>
          <a:ext cx="905720" cy="633849"/>
        </a:xfrm>
        <a:prstGeom prst="rect">
          <a:avLst/>
        </a:prstGeom>
      </xdr:spPr>
    </xdr:pic>
    <xdr:clientData/>
  </xdr:twoCellAnchor>
  <xdr:twoCellAnchor>
    <xdr:from>
      <xdr:col>0</xdr:col>
      <xdr:colOff>0</xdr:colOff>
      <xdr:row>26</xdr:row>
      <xdr:rowOff>16420</xdr:rowOff>
    </xdr:from>
    <xdr:to>
      <xdr:col>0</xdr:col>
      <xdr:colOff>123825</xdr:colOff>
      <xdr:row>34</xdr:row>
      <xdr:rowOff>7158</xdr:rowOff>
    </xdr:to>
    <xdr:graphicFrame macro="">
      <xdr:nvGraphicFramePr>
        <xdr:cNvPr id="8" name="Graf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140918</xdr:rowOff>
    </xdr:to>
    <xdr:graphicFrame macro="">
      <xdr:nvGraphicFramePr>
        <xdr:cNvPr id="9" name="Graf 8">
          <a:extLst>
            <a:ext uri="{FF2B5EF4-FFF2-40B4-BE49-F238E27FC236}">
              <a16:creationId xmlns:a16="http://schemas.microsoft.com/office/drawing/2014/main" id="{00000000-0008-0000-2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306162</xdr:colOff>
      <xdr:row>35</xdr:row>
      <xdr:rowOff>66675</xdr:rowOff>
    </xdr:from>
    <xdr:to>
      <xdr:col>12</xdr:col>
      <xdr:colOff>244928</xdr:colOff>
      <xdr:row>45</xdr:row>
      <xdr:rowOff>21772</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400050</xdr:colOff>
      <xdr:row>35</xdr:row>
      <xdr:rowOff>66675</xdr:rowOff>
    </xdr:from>
    <xdr:to>
      <xdr:col>14</xdr:col>
      <xdr:colOff>514350</xdr:colOff>
      <xdr:row>44</xdr:row>
      <xdr:rowOff>152092</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66675</xdr:rowOff>
    </xdr:from>
    <xdr:to>
      <xdr:col>3</xdr:col>
      <xdr:colOff>314324</xdr:colOff>
      <xdr:row>45</xdr:row>
      <xdr:rowOff>81560</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102379</xdr:colOff>
      <xdr:row>0</xdr:row>
      <xdr:rowOff>180975</xdr:rowOff>
    </xdr:from>
    <xdr:to>
      <xdr:col>0</xdr:col>
      <xdr:colOff>1007841</xdr:colOff>
      <xdr:row>5</xdr:row>
      <xdr:rowOff>120315</xdr:rowOff>
    </xdr:to>
    <xdr:pic>
      <xdr:nvPicPr>
        <xdr:cNvPr id="7" name="Obrázek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2379" y="180975"/>
          <a:ext cx="905462" cy="64691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134470</xdr:rowOff>
    </xdr:to>
    <xdr:graphicFrame macro="">
      <xdr:nvGraphicFramePr>
        <xdr:cNvPr id="9" name="Graf 8">
          <a:extLst>
            <a:ext uri="{FF2B5EF4-FFF2-40B4-BE49-F238E27FC236}">
              <a16:creationId xmlns:a16="http://schemas.microsoft.com/office/drawing/2014/main" id="{00000000-0008-0000-2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292556</xdr:colOff>
      <xdr:row>35</xdr:row>
      <xdr:rowOff>38100</xdr:rowOff>
    </xdr:from>
    <xdr:to>
      <xdr:col>13</xdr:col>
      <xdr:colOff>0</xdr:colOff>
      <xdr:row>45</xdr:row>
      <xdr:rowOff>54429</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257175</xdr:colOff>
      <xdr:row>35</xdr:row>
      <xdr:rowOff>28575</xdr:rowOff>
    </xdr:from>
    <xdr:to>
      <xdr:col>14</xdr:col>
      <xdr:colOff>371475</xdr:colOff>
      <xdr:row>45</xdr:row>
      <xdr:rowOff>95250</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61365</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9826</xdr:rowOff>
    </xdr:to>
    <xdr:pic>
      <xdr:nvPicPr>
        <xdr:cNvPr id="7" name="Obrázek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5"/>
        </a:xfrm>
        <a:prstGeom prst="rect">
          <a:avLst/>
        </a:prstGeom>
      </xdr:spPr>
    </xdr:pic>
    <xdr:clientData/>
  </xdr:twoCellAnchor>
  <xdr:twoCellAnchor>
    <xdr:from>
      <xdr:col>0</xdr:col>
      <xdr:colOff>0</xdr:colOff>
      <xdr:row>26</xdr:row>
      <xdr:rowOff>38100</xdr:rowOff>
    </xdr:from>
    <xdr:to>
      <xdr:col>0</xdr:col>
      <xdr:colOff>123825</xdr:colOff>
      <xdr:row>34</xdr:row>
      <xdr:rowOff>2334</xdr:rowOff>
    </xdr:to>
    <xdr:graphicFrame macro="">
      <xdr:nvGraphicFramePr>
        <xdr:cNvPr id="8" name="Graf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153830</xdr:rowOff>
    </xdr:from>
    <xdr:to>
      <xdr:col>0</xdr:col>
      <xdr:colOff>123825</xdr:colOff>
      <xdr:row>25</xdr:row>
      <xdr:rowOff>3577</xdr:rowOff>
    </xdr:to>
    <xdr:graphicFrame macro="">
      <xdr:nvGraphicFramePr>
        <xdr:cNvPr id="9" name="Graf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319770</xdr:colOff>
      <xdr:row>36</xdr:row>
      <xdr:rowOff>38100</xdr:rowOff>
    </xdr:from>
    <xdr:to>
      <xdr:col>12</xdr:col>
      <xdr:colOff>462643</xdr:colOff>
      <xdr:row>45</xdr:row>
      <xdr:rowOff>123825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381000</xdr:colOff>
      <xdr:row>36</xdr:row>
      <xdr:rowOff>47625</xdr:rowOff>
    </xdr:from>
    <xdr:to>
      <xdr:col>14</xdr:col>
      <xdr:colOff>495300</xdr:colOff>
      <xdr:row>45</xdr:row>
      <xdr:rowOff>81733</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38100</xdr:rowOff>
    </xdr:from>
    <xdr:to>
      <xdr:col>3</xdr:col>
      <xdr:colOff>314324</xdr:colOff>
      <xdr:row>45</xdr:row>
      <xdr:rowOff>114973</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27</xdr:row>
      <xdr:rowOff>38100</xdr:rowOff>
    </xdr:from>
    <xdr:to>
      <xdr:col>0</xdr:col>
      <xdr:colOff>123825</xdr:colOff>
      <xdr:row>35</xdr:row>
      <xdr:rowOff>2334</xdr:rowOff>
    </xdr:to>
    <xdr:graphicFrame macro="">
      <xdr:nvGraphicFramePr>
        <xdr:cNvPr id="8" name="Graf 7">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9" name="Graf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265341</xdr:colOff>
      <xdr:row>35</xdr:row>
      <xdr:rowOff>12248</xdr:rowOff>
    </xdr:from>
    <xdr:to>
      <xdr:col>13</xdr:col>
      <xdr:colOff>95250</xdr:colOff>
      <xdr:row>45</xdr:row>
      <xdr:rowOff>28577</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376919</xdr:colOff>
      <xdr:row>35</xdr:row>
      <xdr:rowOff>12248</xdr:rowOff>
    </xdr:from>
    <xdr:to>
      <xdr:col>14</xdr:col>
      <xdr:colOff>385083</xdr:colOff>
      <xdr:row>45</xdr:row>
      <xdr:rowOff>123826</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12248</xdr:rowOff>
    </xdr:from>
    <xdr:to>
      <xdr:col>3</xdr:col>
      <xdr:colOff>314324</xdr:colOff>
      <xdr:row>45</xdr:row>
      <xdr:rowOff>54133</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5404</xdr:rowOff>
    </xdr:from>
    <xdr:to>
      <xdr:col>0</xdr:col>
      <xdr:colOff>123825</xdr:colOff>
      <xdr:row>24</xdr:row>
      <xdr:rowOff>140510</xdr:rowOff>
    </xdr:to>
    <xdr:graphicFrame macro="">
      <xdr:nvGraphicFramePr>
        <xdr:cNvPr id="9" name="Graf 8">
          <a:extLst>
            <a:ext uri="{FF2B5EF4-FFF2-40B4-BE49-F238E27FC236}">
              <a16:creationId xmlns:a16="http://schemas.microsoft.com/office/drawing/2014/main" id="{00000000-0008-0000-2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319770</xdr:colOff>
      <xdr:row>35</xdr:row>
      <xdr:rowOff>29696</xdr:rowOff>
    </xdr:from>
    <xdr:to>
      <xdr:col>13</xdr:col>
      <xdr:colOff>258536</xdr:colOff>
      <xdr:row>44</xdr:row>
      <xdr:rowOff>36499</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372836</xdr:colOff>
      <xdr:row>35</xdr:row>
      <xdr:rowOff>29696</xdr:rowOff>
    </xdr:from>
    <xdr:to>
      <xdr:col>14</xdr:col>
      <xdr:colOff>487136</xdr:colOff>
      <xdr:row>44</xdr:row>
      <xdr:rowOff>114301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29696</xdr:rowOff>
    </xdr:from>
    <xdr:to>
      <xdr:col>3</xdr:col>
      <xdr:colOff>314324</xdr:colOff>
      <xdr:row>44</xdr:row>
      <xdr:rowOff>95386</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98199</xdr:colOff>
      <xdr:row>0</xdr:row>
      <xdr:rowOff>171450</xdr:rowOff>
    </xdr:from>
    <xdr:to>
      <xdr:col>0</xdr:col>
      <xdr:colOff>1009048</xdr:colOff>
      <xdr:row>4</xdr:row>
      <xdr:rowOff>138777</xdr:rowOff>
    </xdr:to>
    <xdr:pic>
      <xdr:nvPicPr>
        <xdr:cNvPr id="7" name="Obráze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8199" y="171450"/>
          <a:ext cx="910849" cy="66129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0</xdr:rowOff>
    </xdr:from>
    <xdr:to>
      <xdr:col>0</xdr:col>
      <xdr:colOff>123825</xdr:colOff>
      <xdr:row>23</xdr:row>
      <xdr:rowOff>135106</xdr:rowOff>
    </xdr:to>
    <xdr:graphicFrame macro="">
      <xdr:nvGraphicFramePr>
        <xdr:cNvPr id="9" name="Graf 8">
          <a:extLst>
            <a:ext uri="{FF2B5EF4-FFF2-40B4-BE49-F238E27FC236}">
              <a16:creationId xmlns:a16="http://schemas.microsoft.com/office/drawing/2014/main"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306162</xdr:colOff>
      <xdr:row>35</xdr:row>
      <xdr:rowOff>47625</xdr:rowOff>
    </xdr:from>
    <xdr:to>
      <xdr:col>13</xdr:col>
      <xdr:colOff>435428</xdr:colOff>
      <xdr:row>45</xdr:row>
      <xdr:rowOff>85726</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390524</xdr:colOff>
      <xdr:row>35</xdr:row>
      <xdr:rowOff>47625</xdr:rowOff>
    </xdr:from>
    <xdr:to>
      <xdr:col>14</xdr:col>
      <xdr:colOff>398688</xdr:colOff>
      <xdr:row>45</xdr:row>
      <xdr:rowOff>78648</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38100</xdr:rowOff>
    </xdr:from>
    <xdr:to>
      <xdr:col>3</xdr:col>
      <xdr:colOff>314324</xdr:colOff>
      <xdr:row>45</xdr:row>
      <xdr:rowOff>116594</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292556</xdr:colOff>
      <xdr:row>35</xdr:row>
      <xdr:rowOff>47625</xdr:rowOff>
    </xdr:from>
    <xdr:to>
      <xdr:col>13</xdr:col>
      <xdr:colOff>81643</xdr:colOff>
      <xdr:row>45</xdr:row>
      <xdr:rowOff>95250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361950</xdr:colOff>
      <xdr:row>35</xdr:row>
      <xdr:rowOff>47625</xdr:rowOff>
    </xdr:from>
    <xdr:to>
      <xdr:col>14</xdr:col>
      <xdr:colOff>476250</xdr:colOff>
      <xdr:row>44</xdr:row>
      <xdr:rowOff>135829</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24765</xdr:rowOff>
    </xdr:from>
    <xdr:to>
      <xdr:col>3</xdr:col>
      <xdr:colOff>314324</xdr:colOff>
      <xdr:row>45</xdr:row>
      <xdr:rowOff>114300</xdr:rowOff>
    </xdr:to>
    <xdr:graphicFrame macro="">
      <xdr:nvGraphicFramePr>
        <xdr:cNvPr id="4" name="Graf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495300</xdr:colOff>
      <xdr:row>21</xdr:row>
      <xdr:rowOff>32384</xdr:rowOff>
    </xdr:from>
    <xdr:to>
      <xdr:col>13</xdr:col>
      <xdr:colOff>636935</xdr:colOff>
      <xdr:row>45</xdr:row>
      <xdr:rowOff>108856</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xdr:rowOff>
    </xdr:from>
    <xdr:to>
      <xdr:col>0</xdr:col>
      <xdr:colOff>123825</xdr:colOff>
      <xdr:row>20</xdr:row>
      <xdr:rowOff>28576</xdr:rowOff>
    </xdr:to>
    <xdr:graphicFrame macro="">
      <xdr:nvGraphicFramePr>
        <xdr:cNvPr id="4" name="Graf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21</xdr:row>
      <xdr:rowOff>32384</xdr:rowOff>
    </xdr:from>
    <xdr:to>
      <xdr:col>7</xdr:col>
      <xdr:colOff>533401</xdr:colOff>
      <xdr:row>45</xdr:row>
      <xdr:rowOff>114299</xdr:rowOff>
    </xdr:to>
    <xdr:graphicFrame macro="">
      <xdr:nvGraphicFramePr>
        <xdr:cNvPr id="5" name="Graf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xdr:colOff>
      <xdr:row>22</xdr:row>
      <xdr:rowOff>53340</xdr:rowOff>
    </xdr:from>
    <xdr:to>
      <xdr:col>6</xdr:col>
      <xdr:colOff>142875</xdr:colOff>
      <xdr:row>42</xdr:row>
      <xdr:rowOff>129268</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22</xdr:row>
      <xdr:rowOff>109039</xdr:rowOff>
    </xdr:from>
    <xdr:to>
      <xdr:col>15</xdr:col>
      <xdr:colOff>438150</xdr:colOff>
      <xdr:row>42</xdr:row>
      <xdr:rowOff>154305</xdr:rowOff>
    </xdr:to>
    <xdr:graphicFrame macro="">
      <xdr:nvGraphicFramePr>
        <xdr:cNvPr id="4" name="Graf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22860</xdr:rowOff>
    </xdr:from>
    <xdr:to>
      <xdr:col>0</xdr:col>
      <xdr:colOff>123825</xdr:colOff>
      <xdr:row>21</xdr:row>
      <xdr:rowOff>0</xdr:rowOff>
    </xdr:to>
    <xdr:graphicFrame macro="">
      <xdr:nvGraphicFramePr>
        <xdr:cNvPr id="5" name="Graf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7620</xdr:colOff>
      <xdr:row>24</xdr:row>
      <xdr:rowOff>108878</xdr:rowOff>
    </xdr:from>
    <xdr:to>
      <xdr:col>4</xdr:col>
      <xdr:colOff>169545</xdr:colOff>
      <xdr:row>39</xdr:row>
      <xdr:rowOff>61610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243840</xdr:colOff>
      <xdr:row>24</xdr:row>
      <xdr:rowOff>101258</xdr:rowOff>
    </xdr:from>
    <xdr:to>
      <xdr:col>11</xdr:col>
      <xdr:colOff>369570</xdr:colOff>
      <xdr:row>39</xdr:row>
      <xdr:rowOff>61646</xdr:rowOff>
    </xdr:to>
    <xdr:graphicFrame macro="">
      <xdr:nvGraphicFramePr>
        <xdr:cNvPr id="4" name="Graf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30483</xdr:colOff>
      <xdr:row>23</xdr:row>
      <xdr:rowOff>20956</xdr:rowOff>
    </xdr:from>
    <xdr:to>
      <xdr:col>5</xdr:col>
      <xdr:colOff>66675</xdr:colOff>
      <xdr:row>35</xdr:row>
      <xdr:rowOff>0</xdr:rowOff>
    </xdr:to>
    <xdr:graphicFrame macro="">
      <xdr:nvGraphicFramePr>
        <xdr:cNvPr id="2" name="Graf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373380</xdr:colOff>
      <xdr:row>34</xdr:row>
      <xdr:rowOff>66675</xdr:rowOff>
    </xdr:from>
    <xdr:to>
      <xdr:col>9</xdr:col>
      <xdr:colOff>346710</xdr:colOff>
      <xdr:row>44</xdr:row>
      <xdr:rowOff>133350</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510542</xdr:colOff>
      <xdr:row>23</xdr:row>
      <xdr:rowOff>13335</xdr:rowOff>
    </xdr:from>
    <xdr:to>
      <xdr:col>12</xdr:col>
      <xdr:colOff>533399</xdr:colOff>
      <xdr:row>35</xdr:row>
      <xdr:rowOff>38099</xdr:rowOff>
    </xdr:to>
    <xdr:graphicFrame macro="">
      <xdr:nvGraphicFramePr>
        <xdr:cNvPr id="4" name="Graf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19050</xdr:colOff>
      <xdr:row>13</xdr:row>
      <xdr:rowOff>22858</xdr:rowOff>
    </xdr:from>
    <xdr:to>
      <xdr:col>6</xdr:col>
      <xdr:colOff>751410</xdr:colOff>
      <xdr:row>28</xdr:row>
      <xdr:rowOff>115306</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11</xdr:row>
      <xdr:rowOff>139494</xdr:rowOff>
    </xdr:to>
    <xdr:graphicFrame macro="">
      <xdr:nvGraphicFramePr>
        <xdr:cNvPr id="4" name="Graf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7620</xdr:rowOff>
    </xdr:from>
    <xdr:to>
      <xdr:col>0</xdr:col>
      <xdr:colOff>123825</xdr:colOff>
      <xdr:row>20</xdr:row>
      <xdr:rowOff>7620</xdr:rowOff>
    </xdr:to>
    <xdr:graphicFrame macro="">
      <xdr:nvGraphicFramePr>
        <xdr:cNvPr id="5" name="Graf 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66675</xdr:colOff>
      <xdr:row>22</xdr:row>
      <xdr:rowOff>133350</xdr:rowOff>
    </xdr:from>
    <xdr:to>
      <xdr:col>7</xdr:col>
      <xdr:colOff>354638</xdr:colOff>
      <xdr:row>42</xdr:row>
      <xdr:rowOff>134850</xdr:rowOff>
    </xdr:to>
    <xdr:pic>
      <xdr:nvPicPr>
        <xdr:cNvPr id="8" name="Obrázek 7">
          <a:extLst>
            <a:ext uri="{FF2B5EF4-FFF2-40B4-BE49-F238E27FC236}">
              <a16:creationId xmlns:a16="http://schemas.microsoft.com/office/drawing/2014/main" id="{CB8CE52B-78DA-456D-9A74-7B2885B3D0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705225"/>
          <a:ext cx="6041063" cy="3240000"/>
        </a:xfrm>
        <a:prstGeom prst="rect">
          <a:avLst/>
        </a:prstGeom>
      </xdr:spPr>
    </xdr:pic>
    <xdr:clientData/>
  </xdr:twoCellAnchor>
  <xdr:twoCellAnchor editAs="oneCell">
    <xdr:from>
      <xdr:col>0</xdr:col>
      <xdr:colOff>28575</xdr:colOff>
      <xdr:row>1</xdr:row>
      <xdr:rowOff>19049</xdr:rowOff>
    </xdr:from>
    <xdr:to>
      <xdr:col>7</xdr:col>
      <xdr:colOff>475533</xdr:colOff>
      <xdr:row>21</xdr:row>
      <xdr:rowOff>106274</xdr:rowOff>
    </xdr:to>
    <xdr:pic>
      <xdr:nvPicPr>
        <xdr:cNvPr id="4" name="Obrázek 3">
          <a:extLst>
            <a:ext uri="{FF2B5EF4-FFF2-40B4-BE49-F238E27FC236}">
              <a16:creationId xmlns:a16="http://schemas.microsoft.com/office/drawing/2014/main" id="{C838F344-DE79-46E6-9075-46F6C6FA67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276224"/>
          <a:ext cx="6200058" cy="3240000"/>
        </a:xfrm>
        <a:prstGeom prst="rect">
          <a:avLst/>
        </a:prstGeom>
      </xdr:spPr>
    </xdr:pic>
    <xdr:clientData/>
  </xdr:twoCellAnchor>
  <xdr:twoCellAnchor>
    <xdr:from>
      <xdr:col>0</xdr:col>
      <xdr:colOff>1838325</xdr:colOff>
      <xdr:row>9</xdr:row>
      <xdr:rowOff>38100</xdr:rowOff>
    </xdr:from>
    <xdr:to>
      <xdr:col>1</xdr:col>
      <xdr:colOff>238125</xdr:colOff>
      <xdr:row>10</xdr:row>
      <xdr:rowOff>114300</xdr:rowOff>
    </xdr:to>
    <xdr:sp macro="" textlink="">
      <xdr:nvSpPr>
        <xdr:cNvPr id="6" name="TextovéPole 5">
          <a:extLst>
            <a:ext uri="{FF2B5EF4-FFF2-40B4-BE49-F238E27FC236}">
              <a16:creationId xmlns:a16="http://schemas.microsoft.com/office/drawing/2014/main" id="{00000000-0008-0000-3200-000006000000}"/>
            </a:ext>
          </a:extLst>
        </xdr:cNvPr>
        <xdr:cNvSpPr txBox="1"/>
      </xdr:nvSpPr>
      <xdr:spPr>
        <a:xfrm>
          <a:off x="1838325" y="1504950"/>
          <a:ext cx="4857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700">
              <a:latin typeface="Arial" panose="020B0604020202020204" pitchFamily="34" charset="0"/>
              <a:cs typeface="Arial" panose="020B0604020202020204" pitchFamily="34" charset="0"/>
            </a:rPr>
            <a:t>4 745,3</a:t>
          </a:r>
        </a:p>
      </xdr:txBody>
    </xdr:sp>
    <xdr:clientData/>
  </xdr:twoCellAnchor>
  <xdr:twoCellAnchor>
    <xdr:from>
      <xdr:col>0</xdr:col>
      <xdr:colOff>1790700</xdr:colOff>
      <xdr:row>30</xdr:row>
      <xdr:rowOff>76200</xdr:rowOff>
    </xdr:from>
    <xdr:to>
      <xdr:col>1</xdr:col>
      <xdr:colOff>190500</xdr:colOff>
      <xdr:row>31</xdr:row>
      <xdr:rowOff>152400</xdr:rowOff>
    </xdr:to>
    <xdr:sp macro="" textlink="">
      <xdr:nvSpPr>
        <xdr:cNvPr id="11" name="TextovéPole 10">
          <a:extLst>
            <a:ext uri="{FF2B5EF4-FFF2-40B4-BE49-F238E27FC236}">
              <a16:creationId xmlns:a16="http://schemas.microsoft.com/office/drawing/2014/main" id="{00000000-0008-0000-3200-00000B000000}"/>
            </a:ext>
          </a:extLst>
        </xdr:cNvPr>
        <xdr:cNvSpPr txBox="1"/>
      </xdr:nvSpPr>
      <xdr:spPr>
        <a:xfrm>
          <a:off x="1790700" y="4943475"/>
          <a:ext cx="4857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700">
              <a:latin typeface="Arial" panose="020B0604020202020204" pitchFamily="34" charset="0"/>
              <a:cs typeface="Arial" panose="020B0604020202020204" pitchFamily="34" charset="0"/>
            </a:rPr>
            <a:t>1 567,4</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56030</xdr:colOff>
      <xdr:row>1</xdr:row>
      <xdr:rowOff>11206</xdr:rowOff>
    </xdr:from>
    <xdr:to>
      <xdr:col>14</xdr:col>
      <xdr:colOff>1058502</xdr:colOff>
      <xdr:row>37</xdr:row>
      <xdr:rowOff>145676</xdr:rowOff>
    </xdr:to>
    <xdr:pic>
      <xdr:nvPicPr>
        <xdr:cNvPr id="4" name="Obrázek 3">
          <a:extLst>
            <a:ext uri="{FF2B5EF4-FFF2-40B4-BE49-F238E27FC236}">
              <a16:creationId xmlns:a16="http://schemas.microsoft.com/office/drawing/2014/main" id="{BF512381-FE27-4508-AEDD-315082FA7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030" y="168088"/>
          <a:ext cx="9474119" cy="578223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11206</xdr:colOff>
      <xdr:row>52</xdr:row>
      <xdr:rowOff>5923</xdr:rowOff>
    </xdr:from>
    <xdr:to>
      <xdr:col>5</xdr:col>
      <xdr:colOff>332329</xdr:colOff>
      <xdr:row>58</xdr:row>
      <xdr:rowOff>43039</xdr:rowOff>
    </xdr:to>
    <xdr:pic>
      <xdr:nvPicPr>
        <xdr:cNvPr id="3" name="Obrázek 2">
          <a:extLst>
            <a:ext uri="{FF2B5EF4-FFF2-40B4-BE49-F238E27FC236}">
              <a16:creationId xmlns:a16="http://schemas.microsoft.com/office/drawing/2014/main" id="{1E00F3A8-1BD5-4BEB-B07A-98AF57EF6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6" y="8242247"/>
          <a:ext cx="3346711" cy="97841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57150</xdr:colOff>
      <xdr:row>0</xdr:row>
      <xdr:rowOff>66675</xdr:rowOff>
    </xdr:from>
    <xdr:to>
      <xdr:col>14</xdr:col>
      <xdr:colOff>247650</xdr:colOff>
      <xdr:row>27</xdr:row>
      <xdr:rowOff>0</xdr:rowOff>
    </xdr:to>
    <mc:AlternateContent xmlns:mc="http://schemas.openxmlformats.org/markup-compatibility/2006">
      <mc:Choice xmlns:cx4="http://schemas.microsoft.com/office/drawing/2016/5/10/chartex" Requires="cx4">
        <xdr:graphicFrame macro="">
          <xdr:nvGraphicFramePr>
            <xdr:cNvPr id="2" name="Graf 2">
              <a:extLst>
                <a:ext uri="{FF2B5EF4-FFF2-40B4-BE49-F238E27FC236}">
                  <a16:creationId xmlns:a16="http://schemas.microsoft.com/office/drawing/2014/main" id="{34AB7054-E580-4B97-968D-97E1DFDF58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7150" y="66675"/>
              <a:ext cx="8724900" cy="4305300"/>
            </a:xfrm>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0</xdr:col>
      <xdr:colOff>76199</xdr:colOff>
      <xdr:row>27</xdr:row>
      <xdr:rowOff>85724</xdr:rowOff>
    </xdr:from>
    <xdr:to>
      <xdr:col>14</xdr:col>
      <xdr:colOff>276224</xdr:colOff>
      <xdr:row>53</xdr:row>
      <xdr:rowOff>152399</xdr:rowOff>
    </xdr:to>
    <mc:AlternateContent xmlns:mc="http://schemas.openxmlformats.org/markup-compatibility/2006">
      <mc:Choice xmlns:cx4="http://schemas.microsoft.com/office/drawing/2016/5/10/chartex" Requires="cx4">
        <xdr:graphicFrame macro="">
          <xdr:nvGraphicFramePr>
            <xdr:cNvPr id="3" name="Graf 4">
              <a:extLst>
                <a:ext uri="{FF2B5EF4-FFF2-40B4-BE49-F238E27FC236}">
                  <a16:creationId xmlns:a16="http://schemas.microsoft.com/office/drawing/2014/main" id="{D8265D72-051C-471D-BF04-6140C6A1928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6199" y="4457699"/>
              <a:ext cx="8734425" cy="4276725"/>
            </a:xfrm>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14</xdr:col>
      <xdr:colOff>268060</xdr:colOff>
      <xdr:row>0</xdr:row>
      <xdr:rowOff>81643</xdr:rowOff>
    </xdr:from>
    <xdr:to>
      <xdr:col>28</xdr:col>
      <xdr:colOff>462643</xdr:colOff>
      <xdr:row>27</xdr:row>
      <xdr:rowOff>81643</xdr:rowOff>
    </xdr:to>
    <mc:AlternateContent xmlns:mc="http://schemas.openxmlformats.org/markup-compatibility/2006">
      <mc:Choice xmlns:cx4="http://schemas.microsoft.com/office/drawing/2016/5/10/chartex" Requires="cx4">
        <xdr:graphicFrame macro="">
          <xdr:nvGraphicFramePr>
            <xdr:cNvPr id="4" name="Graf 5">
              <a:extLst>
                <a:ext uri="{FF2B5EF4-FFF2-40B4-BE49-F238E27FC236}">
                  <a16:creationId xmlns:a16="http://schemas.microsoft.com/office/drawing/2014/main" id="{5E025B01-501C-4EC3-90CE-FC0F5B385D2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8802460" y="81643"/>
              <a:ext cx="8728983" cy="4371975"/>
            </a:xfrm>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14</xdr:col>
      <xdr:colOff>276225</xdr:colOff>
      <xdr:row>27</xdr:row>
      <xdr:rowOff>69397</xdr:rowOff>
    </xdr:from>
    <xdr:to>
      <xdr:col>28</xdr:col>
      <xdr:colOff>435429</xdr:colOff>
      <xdr:row>54</xdr:row>
      <xdr:rowOff>0</xdr:rowOff>
    </xdr:to>
    <mc:AlternateContent xmlns:mc="http://schemas.openxmlformats.org/markup-compatibility/2006">
      <mc:Choice xmlns:cx4="http://schemas.microsoft.com/office/drawing/2016/5/10/chartex" Requires="cx4">
        <xdr:graphicFrame macro="">
          <xdr:nvGraphicFramePr>
            <xdr:cNvPr id="5" name="Graf 3">
              <a:extLst>
                <a:ext uri="{FF2B5EF4-FFF2-40B4-BE49-F238E27FC236}">
                  <a16:creationId xmlns:a16="http://schemas.microsoft.com/office/drawing/2014/main" id="{07555492-3A13-47B6-B7B7-FD2AE7B8BA0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8810625" y="4441372"/>
              <a:ext cx="8693604" cy="4302578"/>
            </a:xfrm>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115933</xdr:rowOff>
    </xdr:from>
    <xdr:to>
      <xdr:col>15</xdr:col>
      <xdr:colOff>523875</xdr:colOff>
      <xdr:row>44</xdr:row>
      <xdr:rowOff>9252</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19</xdr:row>
      <xdr:rowOff>149350</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24</xdr:row>
      <xdr:rowOff>57151</xdr:rowOff>
    </xdr:from>
    <xdr:to>
      <xdr:col>7</xdr:col>
      <xdr:colOff>129600</xdr:colOff>
      <xdr:row>42</xdr:row>
      <xdr:rowOff>15876</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477838</xdr:colOff>
      <xdr:row>24</xdr:row>
      <xdr:rowOff>57151</xdr:rowOff>
    </xdr:from>
    <xdr:to>
      <xdr:col>13</xdr:col>
      <xdr:colOff>612322</xdr:colOff>
      <xdr:row>42</xdr:row>
      <xdr:rowOff>47625</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0</xdr:rowOff>
    </xdr:from>
    <xdr:to>
      <xdr:col>0</xdr:col>
      <xdr:colOff>123825</xdr:colOff>
      <xdr:row>22</xdr:row>
      <xdr:rowOff>150302</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601981</xdr:colOff>
      <xdr:row>21</xdr:row>
      <xdr:rowOff>128270</xdr:rowOff>
    </xdr:from>
    <xdr:to>
      <xdr:col>13</xdr:col>
      <xdr:colOff>653143</xdr:colOff>
      <xdr:row>45</xdr:row>
      <xdr:rowOff>81643</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128270</xdr:rowOff>
    </xdr:from>
    <xdr:to>
      <xdr:col>8</xdr:col>
      <xdr:colOff>198120</xdr:colOff>
      <xdr:row>43</xdr:row>
      <xdr:rowOff>114300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76200</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21</xdr:row>
      <xdr:rowOff>82827</xdr:rowOff>
    </xdr:from>
    <xdr:to>
      <xdr:col>15</xdr:col>
      <xdr:colOff>600074</xdr:colOff>
      <xdr:row>44</xdr:row>
      <xdr:rowOff>152399</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123825</xdr:colOff>
      <xdr:row>19</xdr:row>
      <xdr:rowOff>126490</xdr:rowOff>
    </xdr:to>
    <xdr:graphicFrame macro="">
      <xdr:nvGraphicFramePr>
        <xdr:cNvPr id="5" name="Graf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35</xdr:row>
      <xdr:rowOff>53340</xdr:rowOff>
    </xdr:from>
    <xdr:to>
      <xdr:col>3</xdr:col>
      <xdr:colOff>91440</xdr:colOff>
      <xdr:row>45</xdr:row>
      <xdr:rowOff>121919</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25</xdr:row>
      <xdr:rowOff>66946</xdr:rowOff>
    </xdr:from>
    <xdr:to>
      <xdr:col>2</xdr:col>
      <xdr:colOff>241575</xdr:colOff>
      <xdr:row>35</xdr:row>
      <xdr:rowOff>80282</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563881</xdr:colOff>
      <xdr:row>35</xdr:row>
      <xdr:rowOff>86266</xdr:rowOff>
    </xdr:from>
    <xdr:to>
      <xdr:col>8</xdr:col>
      <xdr:colOff>160108</xdr:colOff>
      <xdr:row>45</xdr:row>
      <xdr:rowOff>97880</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119062</xdr:colOff>
      <xdr:row>25</xdr:row>
      <xdr:rowOff>133621</xdr:rowOff>
    </xdr:from>
    <xdr:to>
      <xdr:col>8</xdr:col>
      <xdr:colOff>141562</xdr:colOff>
      <xdr:row>35</xdr:row>
      <xdr:rowOff>52342</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532311</xdr:colOff>
      <xdr:row>35</xdr:row>
      <xdr:rowOff>86266</xdr:rowOff>
    </xdr:from>
    <xdr:to>
      <xdr:col>13</xdr:col>
      <xdr:colOff>636118</xdr:colOff>
      <xdr:row>45</xdr:row>
      <xdr:rowOff>97880</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47625</xdr:colOff>
      <xdr:row>25</xdr:row>
      <xdr:rowOff>133621</xdr:rowOff>
    </xdr:from>
    <xdr:to>
      <xdr:col>13</xdr:col>
      <xdr:colOff>641625</xdr:colOff>
      <xdr:row>35</xdr:row>
      <xdr:rowOff>52342</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xdr:row>
      <xdr:rowOff>14287</xdr:rowOff>
    </xdr:from>
    <xdr:to>
      <xdr:col>0</xdr:col>
      <xdr:colOff>152400</xdr:colOff>
      <xdr:row>20</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22</xdr:row>
      <xdr:rowOff>14286</xdr:rowOff>
    </xdr:from>
    <xdr:to>
      <xdr:col>0</xdr:col>
      <xdr:colOff>114300</xdr:colOff>
      <xdr:row>25</xdr:row>
      <xdr:rowOff>9524</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xdr:row>
      <xdr:rowOff>14287</xdr:rowOff>
    </xdr:from>
    <xdr:to>
      <xdr:col>0</xdr:col>
      <xdr:colOff>152400</xdr:colOff>
      <xdr:row>13</xdr:row>
      <xdr:rowOff>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C69A-B170-4D1D-B463-105E4FC93B65}">
  <dimension ref="A1:K50"/>
  <sheetViews>
    <sheetView showGridLines="0" tabSelected="1" showWhiteSpace="0" view="pageBreakPreview" zoomScale="55" zoomScaleNormal="58" zoomScaleSheetLayoutView="55" zoomScalePageLayoutView="70" workbookViewId="0">
      <selection activeCell="M38" sqref="M38"/>
    </sheetView>
  </sheetViews>
  <sheetFormatPr defaultColWidth="9.140625" defaultRowHeight="12.75" x14ac:dyDescent="0.2"/>
  <cols>
    <col min="1" max="1" width="41.5703125" style="260" customWidth="1"/>
    <col min="2" max="2" width="50.42578125" style="260" customWidth="1"/>
    <col min="3" max="9" width="9.85546875" style="260" customWidth="1"/>
    <col min="10" max="10" width="10.28515625" style="260" customWidth="1"/>
    <col min="11" max="16384" width="9.140625" style="260"/>
  </cols>
  <sheetData>
    <row r="1" spans="1:11" ht="399.75" customHeight="1" x14ac:dyDescent="0.2">
      <c r="A1" s="319" t="s">
        <v>318</v>
      </c>
      <c r="B1" s="320"/>
    </row>
    <row r="2" spans="1:11" ht="400.15" customHeight="1" x14ac:dyDescent="0.2">
      <c r="A2" s="275"/>
      <c r="B2" s="274"/>
      <c r="C2" s="273"/>
      <c r="D2" s="273"/>
      <c r="E2" s="273"/>
      <c r="F2" s="273"/>
      <c r="G2" s="273"/>
      <c r="H2" s="273"/>
      <c r="I2" s="273"/>
      <c r="J2" s="273"/>
      <c r="K2" s="260" t="s">
        <v>217</v>
      </c>
    </row>
    <row r="3" spans="1:11" x14ac:dyDescent="0.2">
      <c r="B3" s="272"/>
      <c r="D3" s="271"/>
      <c r="E3" s="270"/>
      <c r="F3" s="270"/>
      <c r="G3" s="270"/>
      <c r="J3" s="264"/>
    </row>
    <row r="9" spans="1:11" x14ac:dyDescent="0.2">
      <c r="B9" s="269"/>
      <c r="I9" s="268"/>
    </row>
    <row r="10" spans="1:11" x14ac:dyDescent="0.2">
      <c r="B10" s="263"/>
      <c r="C10" s="262"/>
    </row>
    <row r="11" spans="1:11" x14ac:dyDescent="0.2">
      <c r="B11" s="263"/>
      <c r="C11" s="262"/>
    </row>
    <row r="12" spans="1:11" x14ac:dyDescent="0.2">
      <c r="B12" s="263"/>
      <c r="C12" s="262"/>
    </row>
    <row r="13" spans="1:11" x14ac:dyDescent="0.2">
      <c r="A13" s="265"/>
      <c r="B13" s="267"/>
      <c r="C13" s="266"/>
      <c r="D13" s="265"/>
      <c r="E13" s="265"/>
      <c r="F13" s="265"/>
      <c r="G13" s="265"/>
      <c r="H13" s="265"/>
      <c r="I13" s="265"/>
      <c r="J13" s="265"/>
    </row>
    <row r="14" spans="1:11" x14ac:dyDescent="0.2">
      <c r="A14" s="265"/>
      <c r="B14" s="267"/>
      <c r="C14" s="266"/>
      <c r="D14" s="265"/>
      <c r="E14" s="265"/>
      <c r="F14" s="265"/>
      <c r="G14" s="265"/>
      <c r="H14" s="265"/>
      <c r="I14" s="265"/>
      <c r="J14" s="265"/>
    </row>
    <row r="15" spans="1:11" x14ac:dyDescent="0.2">
      <c r="A15" s="265"/>
      <c r="B15" s="267"/>
      <c r="C15" s="266"/>
      <c r="D15" s="265"/>
      <c r="E15" s="265"/>
      <c r="F15" s="265"/>
      <c r="G15" s="265"/>
      <c r="H15" s="265"/>
      <c r="I15" s="265"/>
      <c r="J15" s="265"/>
    </row>
    <row r="16" spans="1:11" x14ac:dyDescent="0.2">
      <c r="A16" s="265"/>
      <c r="B16" s="267"/>
      <c r="C16" s="266"/>
      <c r="D16" s="265"/>
      <c r="E16" s="265"/>
      <c r="F16" s="265"/>
      <c r="G16" s="265"/>
      <c r="H16" s="265"/>
      <c r="I16" s="265"/>
      <c r="J16" s="265"/>
    </row>
    <row r="17" spans="1:10" x14ac:dyDescent="0.2">
      <c r="A17" s="265"/>
      <c r="B17" s="267"/>
      <c r="C17" s="266"/>
      <c r="D17" s="265"/>
      <c r="E17" s="265"/>
      <c r="F17" s="265"/>
      <c r="G17" s="265"/>
      <c r="H17" s="265"/>
      <c r="I17" s="265"/>
      <c r="J17" s="265"/>
    </row>
    <row r="18" spans="1:10" x14ac:dyDescent="0.2">
      <c r="A18" s="265"/>
      <c r="B18" s="267"/>
      <c r="C18" s="266"/>
      <c r="D18" s="265"/>
      <c r="E18" s="265"/>
      <c r="F18" s="265"/>
      <c r="G18" s="265"/>
      <c r="H18" s="265"/>
      <c r="I18" s="265"/>
      <c r="J18" s="265"/>
    </row>
    <row r="19" spans="1:10" x14ac:dyDescent="0.2">
      <c r="A19" s="265"/>
      <c r="B19" s="267"/>
      <c r="C19" s="266"/>
      <c r="D19" s="265"/>
      <c r="E19" s="265"/>
      <c r="F19" s="265"/>
      <c r="G19" s="265"/>
      <c r="H19" s="265"/>
      <c r="I19" s="265"/>
      <c r="J19" s="265"/>
    </row>
    <row r="21" spans="1:10" x14ac:dyDescent="0.2">
      <c r="A21" s="265"/>
      <c r="B21" s="267"/>
      <c r="C21" s="266"/>
      <c r="D21" s="265"/>
      <c r="E21" s="265"/>
      <c r="F21" s="265"/>
      <c r="G21" s="265"/>
      <c r="H21" s="265"/>
      <c r="I21" s="265"/>
      <c r="J21" s="265"/>
    </row>
    <row r="22" spans="1:10" x14ac:dyDescent="0.2">
      <c r="A22" s="265"/>
      <c r="B22" s="267"/>
      <c r="C22" s="266"/>
      <c r="D22" s="265"/>
      <c r="E22" s="265"/>
      <c r="F22" s="265"/>
      <c r="G22" s="265"/>
      <c r="H22" s="265"/>
      <c r="I22" s="265"/>
      <c r="J22" s="265"/>
    </row>
    <row r="23" spans="1:10" x14ac:dyDescent="0.2">
      <c r="A23" s="265"/>
      <c r="B23" s="267"/>
      <c r="C23" s="266"/>
      <c r="D23" s="265"/>
      <c r="E23" s="265"/>
      <c r="F23" s="265"/>
      <c r="G23" s="265"/>
      <c r="H23" s="265"/>
      <c r="I23" s="265"/>
      <c r="J23" s="265"/>
    </row>
    <row r="25" spans="1:10" x14ac:dyDescent="0.2">
      <c r="A25" s="265"/>
      <c r="C25" s="266"/>
      <c r="D25" s="265"/>
      <c r="E25" s="265"/>
      <c r="F25" s="265"/>
      <c r="G25" s="265"/>
      <c r="H25" s="265"/>
      <c r="I25" s="265"/>
      <c r="J25" s="265"/>
    </row>
    <row r="26" spans="1:10" x14ac:dyDescent="0.2">
      <c r="A26" s="265"/>
      <c r="C26" s="266"/>
      <c r="D26" s="265"/>
      <c r="E26" s="265"/>
      <c r="F26" s="265"/>
      <c r="G26" s="265"/>
      <c r="H26" s="265"/>
      <c r="I26" s="265"/>
      <c r="J26" s="265"/>
    </row>
    <row r="27" spans="1:10" x14ac:dyDescent="0.2">
      <c r="A27" s="265"/>
      <c r="C27" s="266"/>
      <c r="D27" s="265"/>
      <c r="E27" s="265"/>
      <c r="F27" s="265"/>
      <c r="G27" s="265"/>
      <c r="H27" s="265"/>
      <c r="I27" s="265"/>
      <c r="J27" s="265"/>
    </row>
    <row r="28" spans="1:10" x14ac:dyDescent="0.2">
      <c r="A28" s="321"/>
      <c r="B28" s="321"/>
      <c r="C28" s="321"/>
      <c r="D28" s="321"/>
      <c r="E28" s="321"/>
      <c r="F28" s="321"/>
      <c r="G28" s="321"/>
      <c r="H28" s="321"/>
      <c r="I28" s="321"/>
      <c r="J28" s="321"/>
    </row>
    <row r="29" spans="1:10" x14ac:dyDescent="0.2">
      <c r="A29" s="265"/>
      <c r="B29" s="267"/>
      <c r="C29" s="266"/>
      <c r="D29" s="265"/>
      <c r="E29" s="265"/>
      <c r="F29" s="265"/>
      <c r="G29" s="265"/>
      <c r="H29" s="265"/>
      <c r="I29" s="265"/>
      <c r="J29" s="265"/>
    </row>
    <row r="31" spans="1:10" x14ac:dyDescent="0.2">
      <c r="A31" s="265"/>
      <c r="B31" s="267"/>
      <c r="C31" s="266"/>
      <c r="D31" s="265"/>
      <c r="E31" s="265"/>
      <c r="F31" s="265"/>
      <c r="G31" s="265"/>
      <c r="H31" s="265"/>
      <c r="I31" s="265"/>
      <c r="J31" s="265"/>
    </row>
    <row r="32" spans="1:10" x14ac:dyDescent="0.2">
      <c r="A32" s="265"/>
      <c r="B32" s="267"/>
      <c r="C32" s="266"/>
      <c r="D32" s="265"/>
      <c r="E32" s="265"/>
      <c r="F32" s="265"/>
      <c r="G32" s="265"/>
      <c r="H32" s="265"/>
      <c r="I32" s="265"/>
      <c r="J32" s="265"/>
    </row>
    <row r="33" spans="1:10" x14ac:dyDescent="0.2">
      <c r="A33" s="322"/>
      <c r="B33" s="322"/>
      <c r="C33" s="322"/>
      <c r="D33" s="322"/>
      <c r="E33" s="322"/>
      <c r="F33" s="322"/>
      <c r="G33" s="322"/>
      <c r="H33" s="322"/>
      <c r="I33" s="322"/>
      <c r="J33" s="322"/>
    </row>
    <row r="34" spans="1:10" x14ac:dyDescent="0.2">
      <c r="B34" s="264"/>
      <c r="C34" s="264"/>
      <c r="D34" s="264"/>
      <c r="E34" s="264"/>
      <c r="F34" s="264"/>
      <c r="G34" s="264"/>
      <c r="H34" s="264"/>
      <c r="I34" s="264"/>
      <c r="J34" s="264"/>
    </row>
    <row r="37" spans="1:10" x14ac:dyDescent="0.2">
      <c r="B37" s="263"/>
      <c r="C37" s="262"/>
    </row>
    <row r="39" spans="1:10" x14ac:dyDescent="0.2">
      <c r="B39" s="261"/>
      <c r="C39" s="261"/>
      <c r="D39" s="261"/>
      <c r="E39" s="261"/>
      <c r="F39" s="261"/>
      <c r="G39" s="261"/>
      <c r="H39" s="261"/>
      <c r="I39" s="261"/>
    </row>
    <row r="50" spans="1:10" x14ac:dyDescent="0.2">
      <c r="A50" s="323"/>
      <c r="B50" s="323"/>
      <c r="C50" s="323"/>
      <c r="D50" s="323"/>
      <c r="E50" s="323"/>
      <c r="F50" s="323"/>
      <c r="G50" s="323"/>
      <c r="H50" s="323"/>
      <c r="I50" s="323"/>
      <c r="J50" s="323"/>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A1:V49"/>
  <sheetViews>
    <sheetView showGridLines="0" view="pageBreakPreview" topLeftCell="A10" zoomScaleNormal="70" zoomScaleSheetLayoutView="100" workbookViewId="0">
      <selection activeCell="M38" sqref="M38"/>
    </sheetView>
  </sheetViews>
  <sheetFormatPr defaultColWidth="9.140625" defaultRowHeight="12.75" x14ac:dyDescent="0.2"/>
  <cols>
    <col min="1" max="1" width="30.85546875" style="2" customWidth="1"/>
    <col min="2" max="13" width="8.5703125" style="2" customWidth="1"/>
    <col min="14" max="14" width="10.42578125" style="2" customWidth="1"/>
    <col min="15" max="15" width="8.42578125" style="2" customWidth="1"/>
    <col min="16" max="16" width="11.42578125" style="2" bestFit="1" customWidth="1"/>
    <col min="17" max="16384" width="9.140625" style="2"/>
  </cols>
  <sheetData>
    <row r="1" spans="1:22" ht="20.25" x14ac:dyDescent="0.3">
      <c r="A1" s="183" t="s">
        <v>261</v>
      </c>
      <c r="N1" s="249" t="str">
        <f>'3'!N1</f>
        <v>2024</v>
      </c>
    </row>
    <row r="2" spans="1:22" s="66" customFormat="1" ht="18" x14ac:dyDescent="0.25">
      <c r="A2" s="246" t="s">
        <v>262</v>
      </c>
      <c r="B2" s="23"/>
      <c r="C2" s="23"/>
      <c r="D2" s="23"/>
      <c r="E2" s="23"/>
      <c r="F2" s="23"/>
      <c r="G2" s="23"/>
      <c r="H2" s="23"/>
      <c r="I2" s="23"/>
      <c r="J2" s="23"/>
      <c r="K2" s="23"/>
      <c r="L2" s="23"/>
      <c r="M2" s="23"/>
    </row>
    <row r="3" spans="1:22" s="7" customFormat="1" ht="6" customHeight="1" x14ac:dyDescent="0.2"/>
    <row r="4" spans="1:22" s="7" customFormat="1" ht="12" x14ac:dyDescent="0.2">
      <c r="A4" s="332"/>
      <c r="B4" s="333" t="s">
        <v>42</v>
      </c>
      <c r="C4" s="334"/>
      <c r="D4" s="335"/>
      <c r="E4" s="334" t="s">
        <v>43</v>
      </c>
      <c r="F4" s="334"/>
      <c r="G4" s="334"/>
      <c r="H4" s="333" t="s">
        <v>44</v>
      </c>
      <c r="I4" s="334"/>
      <c r="J4" s="335"/>
      <c r="K4" s="333" t="s">
        <v>45</v>
      </c>
      <c r="L4" s="334"/>
      <c r="M4" s="335"/>
      <c r="N4" s="219" t="s">
        <v>7</v>
      </c>
    </row>
    <row r="5" spans="1:22" s="7" customFormat="1" ht="12" customHeight="1" x14ac:dyDescent="0.2">
      <c r="A5" s="332"/>
      <c r="B5" s="288" t="s">
        <v>8</v>
      </c>
      <c r="C5" s="278" t="s">
        <v>9</v>
      </c>
      <c r="D5" s="289" t="s">
        <v>10</v>
      </c>
      <c r="E5" s="201" t="s">
        <v>11</v>
      </c>
      <c r="F5" s="201" t="s">
        <v>12</v>
      </c>
      <c r="G5" s="201" t="s">
        <v>13</v>
      </c>
      <c r="H5" s="288" t="s">
        <v>14</v>
      </c>
      <c r="I5" s="278" t="s">
        <v>15</v>
      </c>
      <c r="J5" s="289" t="s">
        <v>16</v>
      </c>
      <c r="K5" s="288" t="s">
        <v>17</v>
      </c>
      <c r="L5" s="278" t="s">
        <v>18</v>
      </c>
      <c r="M5" s="289" t="s">
        <v>19</v>
      </c>
      <c r="N5" s="202"/>
    </row>
    <row r="6" spans="1:22" s="7" customFormat="1" ht="12" customHeight="1" x14ac:dyDescent="0.2">
      <c r="A6" s="337" t="s">
        <v>117</v>
      </c>
      <c r="B6" s="338">
        <f>SUM(B7:D7)</f>
        <v>27473.734489999995</v>
      </c>
      <c r="C6" s="327"/>
      <c r="D6" s="339"/>
      <c r="E6" s="327">
        <f>SUM(E7:G7)</f>
        <v>11714.858453000001</v>
      </c>
      <c r="F6" s="327"/>
      <c r="G6" s="327"/>
      <c r="H6" s="338">
        <f>SUM(H7:J7)</f>
        <v>8173.2212310000014</v>
      </c>
      <c r="I6" s="327"/>
      <c r="J6" s="339"/>
      <c r="K6" s="338">
        <f>SUM(K7:M7)</f>
        <v>25640.774159000001</v>
      </c>
      <c r="L6" s="327"/>
      <c r="M6" s="339"/>
      <c r="N6" s="327">
        <f>SUM(B7:M7)</f>
        <v>73002.588332999992</v>
      </c>
    </row>
    <row r="7" spans="1:22" s="64" customFormat="1" ht="12" customHeight="1" x14ac:dyDescent="0.2">
      <c r="A7" s="337"/>
      <c r="B7" s="292">
        <f>SUM(B8:B23)</f>
        <v>11768.183591999999</v>
      </c>
      <c r="C7" s="276">
        <f t="shared" ref="C7:M7" si="0">SUM(C8:C23)</f>
        <v>8188.6469299999972</v>
      </c>
      <c r="D7" s="293">
        <f t="shared" si="0"/>
        <v>7516.9039679999996</v>
      </c>
      <c r="E7" s="200">
        <f t="shared" si="0"/>
        <v>5510.6873450000003</v>
      </c>
      <c r="F7" s="200">
        <f t="shared" si="0"/>
        <v>3464.0072140000007</v>
      </c>
      <c r="G7" s="200">
        <f t="shared" si="0"/>
        <v>2740.1638940000003</v>
      </c>
      <c r="H7" s="292">
        <f t="shared" si="0"/>
        <v>2450.8204420000002</v>
      </c>
      <c r="I7" s="276">
        <f t="shared" si="0"/>
        <v>2500.1212150000006</v>
      </c>
      <c r="J7" s="293">
        <f t="shared" si="0"/>
        <v>3222.2795740000001</v>
      </c>
      <c r="K7" s="292">
        <f t="shared" si="0"/>
        <v>5957.8148639999999</v>
      </c>
      <c r="L7" s="276">
        <f t="shared" si="0"/>
        <v>9122.2104070000005</v>
      </c>
      <c r="M7" s="293">
        <f t="shared" si="0"/>
        <v>10560.748887999998</v>
      </c>
      <c r="N7" s="327"/>
      <c r="P7" s="135"/>
      <c r="Q7" s="135"/>
      <c r="R7" s="135"/>
      <c r="S7" s="135"/>
      <c r="T7" s="135"/>
    </row>
    <row r="8" spans="1:22" s="7" customFormat="1" ht="12" customHeight="1" x14ac:dyDescent="0.2">
      <c r="A8" s="169" t="s">
        <v>40</v>
      </c>
      <c r="B8" s="290">
        <v>1220.4999549999995</v>
      </c>
      <c r="C8" s="277">
        <v>986.98325</v>
      </c>
      <c r="D8" s="291">
        <v>972.20342599999992</v>
      </c>
      <c r="E8" s="197">
        <v>738.15990699999998</v>
      </c>
      <c r="F8" s="197">
        <v>459.29699399999993</v>
      </c>
      <c r="G8" s="197">
        <v>345.01661999999999</v>
      </c>
      <c r="H8" s="290">
        <v>340.69512200000003</v>
      </c>
      <c r="I8" s="277">
        <v>333.502272</v>
      </c>
      <c r="J8" s="291">
        <v>435.85661300000021</v>
      </c>
      <c r="K8" s="290">
        <v>811.61884099999997</v>
      </c>
      <c r="L8" s="277">
        <v>1169.447619</v>
      </c>
      <c r="M8" s="291">
        <v>1295.1068290000001</v>
      </c>
      <c r="N8" s="197">
        <f>SUM(B8:M8)</f>
        <v>9108.3874480000013</v>
      </c>
      <c r="P8" s="8"/>
      <c r="Q8" s="129"/>
      <c r="R8" s="129"/>
      <c r="S8" s="129"/>
      <c r="T8" s="129"/>
      <c r="U8" s="41"/>
    </row>
    <row r="9" spans="1:22" s="7" customFormat="1" ht="12" customHeight="1" x14ac:dyDescent="0.2">
      <c r="A9" s="169" t="s">
        <v>39</v>
      </c>
      <c r="B9" s="290">
        <v>59.325439999999993</v>
      </c>
      <c r="C9" s="277">
        <v>52.214307999999996</v>
      </c>
      <c r="D9" s="291">
        <v>49.038086000000014</v>
      </c>
      <c r="E9" s="197">
        <v>41.555479000000012</v>
      </c>
      <c r="F9" s="197">
        <v>33.151497000000006</v>
      </c>
      <c r="G9" s="197">
        <v>27.405393000000011</v>
      </c>
      <c r="H9" s="290">
        <v>24.831749000000002</v>
      </c>
      <c r="I9" s="277">
        <v>23.646503999999997</v>
      </c>
      <c r="J9" s="291">
        <v>29.360890000000015</v>
      </c>
      <c r="K9" s="290">
        <v>43.199981000000008</v>
      </c>
      <c r="L9" s="277">
        <v>52.973109000000001</v>
      </c>
      <c r="M9" s="291">
        <v>58.784475000000022</v>
      </c>
      <c r="N9" s="197">
        <f>SUM(B9:M9)</f>
        <v>495.48691100000019</v>
      </c>
      <c r="P9" s="8"/>
      <c r="Q9" s="129"/>
      <c r="R9" s="129"/>
      <c r="S9" s="129"/>
      <c r="T9" s="129"/>
      <c r="U9" s="41"/>
    </row>
    <row r="10" spans="1:22" s="7" customFormat="1" ht="12" customHeight="1" x14ac:dyDescent="0.2">
      <c r="A10" s="169" t="s">
        <v>38</v>
      </c>
      <c r="B10" s="290">
        <v>1057.245126</v>
      </c>
      <c r="C10" s="277">
        <v>633.10364000000004</v>
      </c>
      <c r="D10" s="291">
        <v>577.22798399999999</v>
      </c>
      <c r="E10" s="197">
        <v>391.00806299999999</v>
      </c>
      <c r="F10" s="197">
        <v>157.555207</v>
      </c>
      <c r="G10" s="197">
        <v>118.582306</v>
      </c>
      <c r="H10" s="290">
        <v>84.394270000000006</v>
      </c>
      <c r="I10" s="277">
        <v>101.172562</v>
      </c>
      <c r="J10" s="291">
        <v>126.58607800000001</v>
      </c>
      <c r="K10" s="290">
        <v>379.98551600000002</v>
      </c>
      <c r="L10" s="277">
        <v>708.44134999999994</v>
      </c>
      <c r="M10" s="291">
        <v>821.035616</v>
      </c>
      <c r="N10" s="197">
        <f>SUM(B10:M10)</f>
        <v>5156.3377179999998</v>
      </c>
      <c r="P10" s="8"/>
      <c r="Q10" s="129"/>
      <c r="R10" s="129"/>
      <c r="S10" s="129"/>
      <c r="T10" s="129"/>
      <c r="U10" s="41"/>
    </row>
    <row r="11" spans="1:22" s="7" customFormat="1" ht="12" customHeight="1" x14ac:dyDescent="0.2">
      <c r="A11" s="169" t="s">
        <v>60</v>
      </c>
      <c r="B11" s="290">
        <v>7.0131129999999997</v>
      </c>
      <c r="C11" s="277">
        <v>7.0436720000000008</v>
      </c>
      <c r="D11" s="291">
        <v>8.0578000000000003</v>
      </c>
      <c r="E11" s="197">
        <v>7.7761800000000001</v>
      </c>
      <c r="F11" s="197">
        <v>8.7895079999999997</v>
      </c>
      <c r="G11" s="197">
        <v>6.9753569999999998</v>
      </c>
      <c r="H11" s="290">
        <v>3.8105349999999998</v>
      </c>
      <c r="I11" s="277">
        <v>9.4810760000000016</v>
      </c>
      <c r="J11" s="291">
        <v>10.180546999999999</v>
      </c>
      <c r="K11" s="290">
        <v>8.7015469999999997</v>
      </c>
      <c r="L11" s="277">
        <v>4.518485000000001</v>
      </c>
      <c r="M11" s="291">
        <v>5.9198310000000003</v>
      </c>
      <c r="N11" s="197">
        <f t="shared" ref="N11:N21" si="1">SUM(B11:M11)</f>
        <v>88.267651000000015</v>
      </c>
      <c r="P11" s="8"/>
      <c r="Q11" s="129"/>
      <c r="R11" s="129"/>
      <c r="S11" s="129"/>
      <c r="T11" s="129"/>
      <c r="U11" s="41"/>
    </row>
    <row r="12" spans="1:22" s="7" customFormat="1" ht="12" customHeight="1" x14ac:dyDescent="0.2">
      <c r="A12" s="169" t="s">
        <v>61</v>
      </c>
      <c r="B12" s="290">
        <v>12.037753901786701</v>
      </c>
      <c r="C12" s="277">
        <v>8.7004922847878792</v>
      </c>
      <c r="D12" s="291">
        <v>8.9156231650099826</v>
      </c>
      <c r="E12" s="197">
        <v>7.5268091244679498</v>
      </c>
      <c r="F12" s="197">
        <v>5.9726838815043246</v>
      </c>
      <c r="G12" s="197">
        <v>6.1974480793614166</v>
      </c>
      <c r="H12" s="290">
        <v>6.7944176832414813</v>
      </c>
      <c r="I12" s="277">
        <v>5.4503265475520024</v>
      </c>
      <c r="J12" s="291">
        <v>4.7657403334656614</v>
      </c>
      <c r="K12" s="290">
        <v>8.6235030005731534</v>
      </c>
      <c r="L12" s="277">
        <v>9.123164258203607</v>
      </c>
      <c r="M12" s="291">
        <v>10.081896740045844</v>
      </c>
      <c r="N12" s="197">
        <f t="shared" si="1"/>
        <v>94.189858999999998</v>
      </c>
      <c r="P12" s="8"/>
      <c r="Q12" s="129"/>
      <c r="R12" s="129"/>
      <c r="S12" s="129"/>
      <c r="T12" s="129"/>
      <c r="U12" s="41"/>
    </row>
    <row r="13" spans="1:22" s="7" customFormat="1" ht="12" customHeight="1" x14ac:dyDescent="0.2">
      <c r="A13" s="169" t="s">
        <v>62</v>
      </c>
      <c r="B13" s="290">
        <v>0.27752000000000004</v>
      </c>
      <c r="C13" s="277">
        <v>0.10791000000000001</v>
      </c>
      <c r="D13" s="291">
        <v>0.20577999999999999</v>
      </c>
      <c r="E13" s="197">
        <v>0.11462</v>
      </c>
      <c r="F13" s="197">
        <v>0.10443</v>
      </c>
      <c r="G13" s="197">
        <v>9.3180000000000013E-2</v>
      </c>
      <c r="H13" s="290">
        <v>0.10849</v>
      </c>
      <c r="I13" s="277">
        <v>0.10258</v>
      </c>
      <c r="J13" s="291">
        <v>0.12323999999999999</v>
      </c>
      <c r="K13" s="290">
        <v>0.18567000000000003</v>
      </c>
      <c r="L13" s="277">
        <v>0.26630000000000004</v>
      </c>
      <c r="M13" s="291">
        <v>0.30656899999999998</v>
      </c>
      <c r="N13" s="197">
        <f t="shared" si="1"/>
        <v>1.996289</v>
      </c>
      <c r="P13" s="8"/>
      <c r="Q13" s="129"/>
      <c r="R13" s="129"/>
      <c r="S13" s="129"/>
      <c r="T13" s="129"/>
      <c r="U13" s="41"/>
      <c r="V13" s="132"/>
    </row>
    <row r="14" spans="1:22" s="7" customFormat="1" ht="12" customHeight="1" x14ac:dyDescent="0.2">
      <c r="A14" s="169" t="s">
        <v>37</v>
      </c>
      <c r="B14" s="290">
        <v>5337.6962889999995</v>
      </c>
      <c r="C14" s="277">
        <v>3636.8974839999992</v>
      </c>
      <c r="D14" s="291">
        <v>3222.66813</v>
      </c>
      <c r="E14" s="197">
        <v>2323.5997669999997</v>
      </c>
      <c r="F14" s="197">
        <v>1359.3184990000004</v>
      </c>
      <c r="G14" s="197">
        <v>1005.5449089999998</v>
      </c>
      <c r="H14" s="290">
        <v>692.00163099999986</v>
      </c>
      <c r="I14" s="277">
        <v>788.20513899999992</v>
      </c>
      <c r="J14" s="291">
        <v>1332.0926670000003</v>
      </c>
      <c r="K14" s="290">
        <v>2432.8560779999998</v>
      </c>
      <c r="L14" s="277">
        <v>3911.0620160000003</v>
      </c>
      <c r="M14" s="291">
        <v>4632.8373920000004</v>
      </c>
      <c r="N14" s="197">
        <f t="shared" si="1"/>
        <v>30674.780001000003</v>
      </c>
      <c r="P14" s="8"/>
      <c r="Q14" s="129"/>
      <c r="R14" s="129"/>
      <c r="S14" s="129"/>
      <c r="T14" s="129"/>
      <c r="U14" s="41"/>
      <c r="V14" s="132"/>
    </row>
    <row r="15" spans="1:22" s="7" customFormat="1" ht="12" customHeight="1" x14ac:dyDescent="0.2">
      <c r="A15" s="169" t="s">
        <v>72</v>
      </c>
      <c r="B15" s="290">
        <v>165.14170999999999</v>
      </c>
      <c r="C15" s="277">
        <v>95.534589999999994</v>
      </c>
      <c r="D15" s="291">
        <v>105.88573999999998</v>
      </c>
      <c r="E15" s="197">
        <v>77.802720000000008</v>
      </c>
      <c r="F15" s="197">
        <v>44.144090000000006</v>
      </c>
      <c r="G15" s="197">
        <v>28.215979999999998</v>
      </c>
      <c r="H15" s="290">
        <v>16.845170000000003</v>
      </c>
      <c r="I15" s="277">
        <v>5.9046500000000002</v>
      </c>
      <c r="J15" s="291">
        <v>9.79908</v>
      </c>
      <c r="K15" s="290">
        <v>80.353499999999997</v>
      </c>
      <c r="L15" s="277">
        <v>134.50604000000001</v>
      </c>
      <c r="M15" s="291">
        <v>153.84072999999998</v>
      </c>
      <c r="N15" s="197">
        <f t="shared" si="1"/>
        <v>917.97400000000005</v>
      </c>
      <c r="P15" s="8"/>
      <c r="Q15" s="129"/>
      <c r="R15" s="129"/>
      <c r="S15" s="129"/>
      <c r="T15" s="129"/>
      <c r="U15" s="41"/>
      <c r="V15" s="132"/>
    </row>
    <row r="16" spans="1:22" s="7" customFormat="1" ht="12" customHeight="1" x14ac:dyDescent="0.2">
      <c r="A16" s="169" t="s">
        <v>36</v>
      </c>
      <c r="B16" s="290">
        <v>0</v>
      </c>
      <c r="C16" s="277">
        <v>0</v>
      </c>
      <c r="D16" s="291">
        <v>0</v>
      </c>
      <c r="E16" s="197">
        <v>0</v>
      </c>
      <c r="F16" s="197">
        <v>0</v>
      </c>
      <c r="G16" s="197">
        <v>0</v>
      </c>
      <c r="H16" s="290">
        <v>0</v>
      </c>
      <c r="I16" s="277">
        <v>0</v>
      </c>
      <c r="J16" s="291">
        <v>0</v>
      </c>
      <c r="K16" s="290">
        <v>0</v>
      </c>
      <c r="L16" s="277">
        <v>3.5999999999999997E-2</v>
      </c>
      <c r="M16" s="291">
        <v>0.02</v>
      </c>
      <c r="N16" s="197">
        <f t="shared" si="1"/>
        <v>5.5999999999999994E-2</v>
      </c>
      <c r="P16" s="8"/>
      <c r="Q16" s="129"/>
      <c r="R16" s="129"/>
      <c r="S16" s="129"/>
      <c r="T16" s="129"/>
      <c r="U16" s="41"/>
      <c r="V16" s="132"/>
    </row>
    <row r="17" spans="1:22" s="7" customFormat="1" ht="12" customHeight="1" x14ac:dyDescent="0.2">
      <c r="A17" s="169" t="s">
        <v>35</v>
      </c>
      <c r="B17" s="290">
        <v>87.920591000000002</v>
      </c>
      <c r="C17" s="277">
        <v>87.642083</v>
      </c>
      <c r="D17" s="291">
        <v>75.262092999999993</v>
      </c>
      <c r="E17" s="197">
        <v>93.502456000000009</v>
      </c>
      <c r="F17" s="197">
        <v>74.908930999999995</v>
      </c>
      <c r="G17" s="197">
        <v>82.181916999999999</v>
      </c>
      <c r="H17" s="290">
        <v>81.671397999999996</v>
      </c>
      <c r="I17" s="277">
        <v>74.594770000000011</v>
      </c>
      <c r="J17" s="291">
        <v>64.546924000000004</v>
      </c>
      <c r="K17" s="290">
        <v>69.777662000000007</v>
      </c>
      <c r="L17" s="277">
        <v>88.514649999999989</v>
      </c>
      <c r="M17" s="291">
        <v>89.170095999999987</v>
      </c>
      <c r="N17" s="197">
        <f t="shared" si="1"/>
        <v>969.69357099999991</v>
      </c>
      <c r="P17" s="8"/>
      <c r="Q17" s="129"/>
      <c r="R17" s="129"/>
      <c r="S17" s="129"/>
      <c r="T17" s="129"/>
      <c r="U17" s="41"/>
      <c r="V17" s="132"/>
    </row>
    <row r="18" spans="1:22" s="7" customFormat="1" ht="12" customHeight="1" x14ac:dyDescent="0.2">
      <c r="A18" s="169" t="s">
        <v>34</v>
      </c>
      <c r="B18" s="290">
        <v>8.6092589999999998</v>
      </c>
      <c r="C18" s="277">
        <v>2.5861530000000004</v>
      </c>
      <c r="D18" s="291">
        <v>1.202213</v>
      </c>
      <c r="E18" s="197">
        <v>4.2201209999999989</v>
      </c>
      <c r="F18" s="197">
        <v>0.60944900000000002</v>
      </c>
      <c r="G18" s="197">
        <v>0.52254899999999993</v>
      </c>
      <c r="H18" s="290">
        <v>0.25546400000000002</v>
      </c>
      <c r="I18" s="277">
        <v>0.83323500000000006</v>
      </c>
      <c r="J18" s="291">
        <v>2.2809359999999996</v>
      </c>
      <c r="K18" s="290">
        <v>4.199396000000001</v>
      </c>
      <c r="L18" s="277">
        <v>7.9157079999999995</v>
      </c>
      <c r="M18" s="291">
        <v>7.4348179999999999</v>
      </c>
      <c r="N18" s="197">
        <f t="shared" si="1"/>
        <v>40.669301000000004</v>
      </c>
      <c r="P18" s="8"/>
      <c r="Q18" s="129"/>
      <c r="R18" s="129"/>
      <c r="S18" s="129"/>
      <c r="T18" s="129"/>
      <c r="U18" s="41"/>
      <c r="V18" s="132"/>
    </row>
    <row r="19" spans="1:22" s="7" customFormat="1" ht="12" customHeight="1" x14ac:dyDescent="0.2">
      <c r="A19" s="169" t="s">
        <v>33</v>
      </c>
      <c r="B19" s="290">
        <v>336.76181799999995</v>
      </c>
      <c r="C19" s="277">
        <v>325.54970799999995</v>
      </c>
      <c r="D19" s="291">
        <v>318.90088400000002</v>
      </c>
      <c r="E19" s="197">
        <v>290.30203799999992</v>
      </c>
      <c r="F19" s="197">
        <v>250.481111</v>
      </c>
      <c r="G19" s="197">
        <v>219.73164399999999</v>
      </c>
      <c r="H19" s="290">
        <v>197.14690600000003</v>
      </c>
      <c r="I19" s="277">
        <v>218.298967</v>
      </c>
      <c r="J19" s="291">
        <v>201.44562299999998</v>
      </c>
      <c r="K19" s="290">
        <v>256.58018099999998</v>
      </c>
      <c r="L19" s="277">
        <v>351.12974400000007</v>
      </c>
      <c r="M19" s="291">
        <v>340.74556000000001</v>
      </c>
      <c r="N19" s="197">
        <f t="shared" si="1"/>
        <v>3307.0741839999996</v>
      </c>
      <c r="P19" s="8"/>
      <c r="Q19" s="129"/>
      <c r="R19" s="129"/>
      <c r="S19" s="129"/>
      <c r="T19" s="129"/>
      <c r="U19" s="41"/>
      <c r="V19" s="132"/>
    </row>
    <row r="20" spans="1:22" s="7" customFormat="1" ht="12" customHeight="1" x14ac:dyDescent="0.2">
      <c r="A20" s="169" t="s">
        <v>32</v>
      </c>
      <c r="B20" s="290">
        <v>207.39221799999996</v>
      </c>
      <c r="C20" s="277">
        <v>198.91372700000002</v>
      </c>
      <c r="D20" s="291">
        <v>200.76551000000001</v>
      </c>
      <c r="E20" s="197">
        <v>195.49948000000001</v>
      </c>
      <c r="F20" s="197">
        <v>185.05208599999992</v>
      </c>
      <c r="G20" s="197">
        <v>139.98778799999999</v>
      </c>
      <c r="H20" s="290">
        <v>141.71013500000001</v>
      </c>
      <c r="I20" s="277">
        <v>125.158238</v>
      </c>
      <c r="J20" s="291">
        <v>114.213651</v>
      </c>
      <c r="K20" s="290">
        <v>213.26547600000004</v>
      </c>
      <c r="L20" s="277">
        <v>200.13072599999998</v>
      </c>
      <c r="M20" s="291">
        <v>215.81151799999998</v>
      </c>
      <c r="N20" s="197">
        <f t="shared" si="1"/>
        <v>2137.9005529999999</v>
      </c>
      <c r="P20" s="8"/>
      <c r="Q20" s="129"/>
      <c r="R20" s="129"/>
      <c r="S20" s="129"/>
      <c r="T20" s="129"/>
      <c r="U20" s="41"/>
      <c r="V20" s="132"/>
    </row>
    <row r="21" spans="1:22" s="7" customFormat="1" ht="12" customHeight="1" x14ac:dyDescent="0.2">
      <c r="A21" s="169" t="s">
        <v>3</v>
      </c>
      <c r="B21" s="290">
        <v>0</v>
      </c>
      <c r="C21" s="277">
        <v>0</v>
      </c>
      <c r="D21" s="291">
        <v>0</v>
      </c>
      <c r="E21" s="197">
        <v>0</v>
      </c>
      <c r="F21" s="197">
        <v>0</v>
      </c>
      <c r="G21" s="197">
        <v>0</v>
      </c>
      <c r="H21" s="290">
        <v>0</v>
      </c>
      <c r="I21" s="277">
        <v>0</v>
      </c>
      <c r="J21" s="291">
        <v>0</v>
      </c>
      <c r="K21" s="290">
        <v>0</v>
      </c>
      <c r="L21" s="277">
        <v>0</v>
      </c>
      <c r="M21" s="291">
        <v>0</v>
      </c>
      <c r="N21" s="197">
        <f t="shared" si="1"/>
        <v>0</v>
      </c>
      <c r="P21" s="8"/>
      <c r="Q21" s="129"/>
      <c r="R21" s="129"/>
      <c r="S21" s="129"/>
      <c r="T21" s="129"/>
      <c r="U21" s="41"/>
      <c r="V21" s="132"/>
    </row>
    <row r="22" spans="1:22" s="7" customFormat="1" ht="12" customHeight="1" x14ac:dyDescent="0.2">
      <c r="A22" s="169" t="s">
        <v>31</v>
      </c>
      <c r="B22" s="290">
        <v>73.328088000000022</v>
      </c>
      <c r="C22" s="277">
        <v>13.722963999999997</v>
      </c>
      <c r="D22" s="291">
        <v>31.748774000000001</v>
      </c>
      <c r="E22" s="197">
        <v>24.791065000000003</v>
      </c>
      <c r="F22" s="197">
        <v>1.993976</v>
      </c>
      <c r="G22" s="197">
        <v>4.424715</v>
      </c>
      <c r="H22" s="290">
        <v>5.2750180000000011</v>
      </c>
      <c r="I22" s="277">
        <v>1.578856</v>
      </c>
      <c r="J22" s="291">
        <v>3.2025230000000007</v>
      </c>
      <c r="K22" s="290">
        <v>7.0304060000000019</v>
      </c>
      <c r="L22" s="277">
        <v>17.817671999999998</v>
      </c>
      <c r="M22" s="291">
        <v>22.445917999999999</v>
      </c>
      <c r="N22" s="197">
        <f>SUM(B22:M22)</f>
        <v>207.35997500000002</v>
      </c>
      <c r="P22" s="8"/>
      <c r="Q22" s="129"/>
      <c r="R22" s="129"/>
      <c r="S22" s="129"/>
      <c r="T22" s="129"/>
      <c r="U22" s="41"/>
      <c r="V22" s="132"/>
    </row>
    <row r="23" spans="1:22" s="7" customFormat="1" ht="12" customHeight="1" x14ac:dyDescent="0.2">
      <c r="A23" s="169" t="s">
        <v>30</v>
      </c>
      <c r="B23" s="290">
        <v>3194.9347110982121</v>
      </c>
      <c r="C23" s="277">
        <v>2139.6469487152112</v>
      </c>
      <c r="D23" s="291">
        <v>1944.8219248349906</v>
      </c>
      <c r="E23" s="197">
        <v>1314.8286398755317</v>
      </c>
      <c r="F23" s="197">
        <v>882.62875211849575</v>
      </c>
      <c r="G23" s="197">
        <v>755.28408792063908</v>
      </c>
      <c r="H23" s="290">
        <v>855.28013631675844</v>
      </c>
      <c r="I23" s="277">
        <v>812.19203945244874</v>
      </c>
      <c r="J23" s="291">
        <v>887.82506166653388</v>
      </c>
      <c r="K23" s="290">
        <v>1641.4371069994263</v>
      </c>
      <c r="L23" s="277">
        <v>2466.3278237417958</v>
      </c>
      <c r="M23" s="291">
        <v>2907.2076392599515</v>
      </c>
      <c r="N23" s="197">
        <f>SUM(B23:M23)</f>
        <v>19802.414871999994</v>
      </c>
      <c r="P23" s="8"/>
      <c r="Q23" s="129"/>
      <c r="R23" s="129"/>
      <c r="S23" s="129"/>
      <c r="T23" s="129"/>
      <c r="U23" s="41"/>
      <c r="V23" s="132"/>
    </row>
    <row r="24" spans="1:22" s="4" customFormat="1" ht="11.25" x14ac:dyDescent="0.2">
      <c r="A24" s="208"/>
      <c r="N24" s="3"/>
      <c r="P24" s="140"/>
      <c r="Q24" s="140"/>
      <c r="R24" s="140"/>
      <c r="S24" s="140"/>
      <c r="T24" s="140"/>
      <c r="U24" s="141"/>
    </row>
    <row r="25" spans="1:22" s="7" customFormat="1" x14ac:dyDescent="0.2">
      <c r="A25" s="67"/>
      <c r="B25" s="68"/>
      <c r="C25" s="68"/>
      <c r="D25" s="68"/>
      <c r="E25" s="68"/>
      <c r="F25" s="68"/>
      <c r="G25" s="68"/>
      <c r="H25" s="68"/>
      <c r="I25" s="68"/>
      <c r="J25" s="68"/>
      <c r="K25" s="68"/>
      <c r="L25" s="68"/>
      <c r="M25" s="68"/>
      <c r="N25" s="67"/>
      <c r="S25" s="132"/>
      <c r="T25" s="132"/>
      <c r="U25" s="132"/>
      <c r="V25" s="132"/>
    </row>
    <row r="26" spans="1:22" s="7" customFormat="1" x14ac:dyDescent="0.2">
      <c r="A26" s="119" t="s">
        <v>40</v>
      </c>
      <c r="B26" s="25">
        <v>9108.3874480000013</v>
      </c>
      <c r="C26" s="68"/>
      <c r="D26" s="68"/>
      <c r="E26" s="68"/>
      <c r="F26" s="68"/>
      <c r="G26" s="68"/>
      <c r="H26" s="68"/>
      <c r="I26" s="68"/>
      <c r="J26" s="68"/>
      <c r="K26" s="68"/>
      <c r="L26" s="68"/>
      <c r="M26" s="68"/>
      <c r="N26" s="68"/>
      <c r="S26" s="132"/>
      <c r="T26" s="132"/>
      <c r="U26" s="132"/>
      <c r="V26" s="132"/>
    </row>
    <row r="27" spans="1:22" s="7" customFormat="1" x14ac:dyDescent="0.2">
      <c r="A27" s="119" t="s">
        <v>39</v>
      </c>
      <c r="B27" s="25">
        <v>495.48691100000019</v>
      </c>
      <c r="C27" s="68"/>
      <c r="D27" s="68"/>
      <c r="E27" s="68"/>
      <c r="F27" s="68"/>
      <c r="G27" s="68"/>
      <c r="H27" s="68"/>
      <c r="I27" s="68"/>
      <c r="J27" s="68"/>
      <c r="K27" s="68"/>
      <c r="L27" s="68"/>
      <c r="M27" s="68"/>
      <c r="N27" s="68"/>
      <c r="O27" s="69"/>
      <c r="S27" s="132"/>
      <c r="T27" s="132"/>
      <c r="U27" s="132"/>
      <c r="V27" s="132"/>
    </row>
    <row r="28" spans="1:22" s="7" customFormat="1" x14ac:dyDescent="0.2">
      <c r="A28" s="119" t="s">
        <v>38</v>
      </c>
      <c r="B28" s="25">
        <v>5156.3377179999998</v>
      </c>
      <c r="C28" s="68"/>
      <c r="D28" s="68"/>
      <c r="E28" s="68"/>
      <c r="F28" s="68"/>
      <c r="G28" s="68"/>
      <c r="H28" s="68"/>
      <c r="I28" s="68"/>
      <c r="J28" s="68"/>
      <c r="K28" s="68"/>
      <c r="L28" s="68"/>
      <c r="M28" s="68"/>
      <c r="N28" s="68"/>
      <c r="O28" s="69"/>
      <c r="S28" s="132"/>
      <c r="T28" s="132"/>
      <c r="U28" s="132"/>
      <c r="V28" s="132"/>
    </row>
    <row r="29" spans="1:22" s="7" customFormat="1" x14ac:dyDescent="0.2">
      <c r="A29" s="119" t="s">
        <v>60</v>
      </c>
      <c r="B29" s="25">
        <v>88.267651000000015</v>
      </c>
      <c r="C29" s="68"/>
      <c r="D29" s="68"/>
      <c r="E29" s="68"/>
      <c r="F29" s="68"/>
      <c r="G29" s="68"/>
      <c r="H29" s="68"/>
      <c r="I29" s="68"/>
      <c r="J29" s="68"/>
      <c r="K29" s="68"/>
      <c r="L29" s="68"/>
      <c r="M29" s="68"/>
      <c r="N29" s="68"/>
      <c r="Q29" s="8"/>
      <c r="S29" s="132"/>
      <c r="T29" s="132"/>
      <c r="U29" s="132"/>
      <c r="V29" s="132"/>
    </row>
    <row r="30" spans="1:22" s="7" customFormat="1" x14ac:dyDescent="0.2">
      <c r="A30" s="119" t="s">
        <v>61</v>
      </c>
      <c r="B30" s="25">
        <v>94.189858999999998</v>
      </c>
      <c r="C30" s="68"/>
      <c r="D30" s="68"/>
      <c r="E30" s="68"/>
      <c r="F30" s="68"/>
      <c r="G30" s="68"/>
      <c r="H30" s="68"/>
      <c r="I30" s="68"/>
      <c r="J30" s="68"/>
      <c r="K30" s="68"/>
      <c r="L30" s="68"/>
      <c r="M30" s="68"/>
      <c r="N30" s="68"/>
      <c r="S30" s="132"/>
      <c r="T30" s="132"/>
      <c r="U30" s="132"/>
      <c r="V30" s="132"/>
    </row>
    <row r="31" spans="1:22" s="7" customFormat="1" x14ac:dyDescent="0.2">
      <c r="A31" s="119" t="s">
        <v>62</v>
      </c>
      <c r="B31" s="25">
        <v>1.996289</v>
      </c>
      <c r="C31" s="68"/>
      <c r="D31" s="68"/>
      <c r="E31" s="68"/>
      <c r="F31" s="68"/>
      <c r="G31" s="68"/>
      <c r="H31" s="68"/>
      <c r="I31" s="68"/>
      <c r="J31" s="68"/>
      <c r="K31" s="68"/>
      <c r="L31" s="68"/>
      <c r="M31" s="68"/>
      <c r="N31" s="68"/>
      <c r="S31" s="132"/>
      <c r="T31" s="132"/>
      <c r="U31" s="132"/>
      <c r="V31" s="132"/>
    </row>
    <row r="32" spans="1:22" s="7" customFormat="1" x14ac:dyDescent="0.2">
      <c r="A32" s="119" t="s">
        <v>37</v>
      </c>
      <c r="B32" s="25">
        <v>30674.780001000003</v>
      </c>
      <c r="C32" s="68"/>
      <c r="D32" s="68"/>
      <c r="E32" s="68"/>
      <c r="F32" s="68"/>
      <c r="G32" s="68"/>
      <c r="H32" s="68"/>
      <c r="I32" s="68"/>
      <c r="J32" s="68"/>
      <c r="K32" s="68"/>
      <c r="L32" s="68"/>
      <c r="M32" s="68"/>
      <c r="N32" s="68"/>
    </row>
    <row r="33" spans="1:14" s="7" customFormat="1" x14ac:dyDescent="0.2">
      <c r="A33" s="119" t="s">
        <v>72</v>
      </c>
      <c r="B33" s="25">
        <v>917.97400000000005</v>
      </c>
      <c r="C33" s="68"/>
      <c r="D33" s="68"/>
      <c r="E33" s="68"/>
      <c r="F33" s="68"/>
      <c r="G33" s="68"/>
      <c r="H33" s="68"/>
      <c r="I33" s="68"/>
      <c r="J33" s="68"/>
      <c r="K33" s="68"/>
      <c r="L33" s="68"/>
      <c r="M33" s="68"/>
      <c r="N33" s="68"/>
    </row>
    <row r="34" spans="1:14" s="7" customFormat="1" x14ac:dyDescent="0.2">
      <c r="A34" s="119" t="s">
        <v>36</v>
      </c>
      <c r="B34" s="25">
        <v>5.5999999999999994E-2</v>
      </c>
      <c r="C34" s="68"/>
      <c r="D34" s="68"/>
      <c r="E34" s="68"/>
      <c r="F34" s="68"/>
      <c r="G34" s="68"/>
      <c r="H34" s="68"/>
      <c r="I34" s="68"/>
      <c r="J34" s="68"/>
      <c r="K34" s="68"/>
      <c r="L34" s="68"/>
      <c r="M34" s="68"/>
      <c r="N34" s="68"/>
    </row>
    <row r="35" spans="1:14" s="7" customFormat="1" x14ac:dyDescent="0.2">
      <c r="A35" s="119" t="s">
        <v>35</v>
      </c>
      <c r="B35" s="25">
        <v>969.69357099999991</v>
      </c>
      <c r="C35" s="68"/>
      <c r="D35" s="68"/>
      <c r="E35" s="68"/>
      <c r="F35" s="68"/>
      <c r="G35" s="68"/>
      <c r="H35" s="68"/>
      <c r="I35" s="68"/>
      <c r="J35" s="68"/>
      <c r="K35" s="68"/>
      <c r="L35" s="68"/>
      <c r="M35" s="68"/>
      <c r="N35" s="68"/>
    </row>
    <row r="36" spans="1:14" s="7" customFormat="1" x14ac:dyDescent="0.2">
      <c r="A36" s="119" t="s">
        <v>34</v>
      </c>
      <c r="B36" s="25">
        <v>40.669301000000004</v>
      </c>
      <c r="C36" s="68"/>
      <c r="D36" s="68"/>
      <c r="E36" s="68"/>
      <c r="F36" s="68"/>
      <c r="G36" s="68"/>
      <c r="H36" s="68"/>
      <c r="I36" s="68"/>
      <c r="J36" s="68"/>
      <c r="K36" s="68"/>
      <c r="L36" s="68"/>
      <c r="M36" s="68"/>
      <c r="N36" s="68"/>
    </row>
    <row r="37" spans="1:14" s="7" customFormat="1" x14ac:dyDescent="0.2">
      <c r="A37" s="119" t="s">
        <v>33</v>
      </c>
      <c r="B37" s="25">
        <v>3307.0741839999996</v>
      </c>
      <c r="C37" s="68"/>
      <c r="D37" s="68"/>
      <c r="E37" s="68"/>
      <c r="F37" s="68"/>
      <c r="G37" s="68"/>
      <c r="H37" s="68"/>
      <c r="I37" s="68"/>
      <c r="J37" s="68"/>
      <c r="K37" s="68"/>
      <c r="L37" s="68"/>
      <c r="M37" s="68"/>
      <c r="N37" s="68"/>
    </row>
    <row r="38" spans="1:14" s="7" customFormat="1" x14ac:dyDescent="0.2">
      <c r="A38" s="119" t="s">
        <v>32</v>
      </c>
      <c r="B38" s="25">
        <v>2137.9005529999999</v>
      </c>
      <c r="C38" s="68"/>
      <c r="D38" s="68"/>
      <c r="E38" s="68"/>
      <c r="F38" s="68"/>
      <c r="G38" s="68"/>
      <c r="H38" s="68"/>
      <c r="I38" s="68"/>
      <c r="J38" s="68"/>
      <c r="K38" s="68"/>
      <c r="L38" s="68"/>
      <c r="M38" s="68"/>
      <c r="N38" s="68"/>
    </row>
    <row r="39" spans="1:14" s="7" customFormat="1" x14ac:dyDescent="0.2">
      <c r="A39" s="119" t="s">
        <v>3</v>
      </c>
      <c r="B39" s="25">
        <v>0</v>
      </c>
      <c r="C39" s="68"/>
      <c r="D39" s="68"/>
      <c r="E39" s="68"/>
      <c r="F39" s="68"/>
      <c r="G39" s="68"/>
      <c r="H39" s="68"/>
      <c r="I39" s="68"/>
      <c r="J39" s="68"/>
      <c r="K39" s="68"/>
      <c r="L39" s="68"/>
      <c r="M39" s="68"/>
      <c r="N39" s="68"/>
    </row>
    <row r="40" spans="1:14" s="7" customFormat="1" x14ac:dyDescent="0.2">
      <c r="A40" s="119" t="s">
        <v>31</v>
      </c>
      <c r="B40" s="25">
        <v>207.35997500000002</v>
      </c>
      <c r="C40" s="68"/>
      <c r="D40" s="68"/>
      <c r="E40" s="68"/>
      <c r="F40" s="68"/>
      <c r="G40" s="68"/>
      <c r="H40" s="68"/>
      <c r="I40" s="68"/>
      <c r="J40" s="68"/>
      <c r="K40" s="68"/>
      <c r="L40" s="68"/>
      <c r="M40" s="68"/>
      <c r="N40" s="68"/>
    </row>
    <row r="41" spans="1:14" s="7" customFormat="1" x14ac:dyDescent="0.2">
      <c r="A41" s="119" t="s">
        <v>30</v>
      </c>
      <c r="B41" s="25">
        <v>19802.414871999994</v>
      </c>
      <c r="C41" s="68"/>
      <c r="D41" s="68"/>
      <c r="E41" s="68"/>
      <c r="F41" s="68"/>
      <c r="G41" s="68"/>
      <c r="H41" s="68"/>
      <c r="I41" s="68"/>
      <c r="J41" s="68"/>
      <c r="K41" s="68"/>
      <c r="L41" s="68"/>
      <c r="M41" s="68"/>
      <c r="N41" s="68"/>
    </row>
    <row r="42" spans="1:14" s="7" customFormat="1" x14ac:dyDescent="0.2">
      <c r="A42" s="67"/>
      <c r="B42" s="68"/>
      <c r="C42" s="68"/>
      <c r="D42" s="68"/>
      <c r="E42" s="68"/>
      <c r="F42" s="68"/>
      <c r="G42" s="68"/>
      <c r="H42" s="68"/>
      <c r="I42" s="68"/>
      <c r="J42" s="68"/>
      <c r="K42" s="68"/>
      <c r="L42" s="68"/>
      <c r="M42" s="68"/>
      <c r="N42" s="68"/>
    </row>
    <row r="43" spans="1:14" s="7" customFormat="1" x14ac:dyDescent="0.2">
      <c r="A43" s="67"/>
      <c r="B43" s="68"/>
      <c r="C43" s="68"/>
      <c r="D43" s="68"/>
      <c r="E43" s="68"/>
      <c r="F43" s="68"/>
      <c r="G43" s="68"/>
      <c r="H43" s="68"/>
      <c r="I43" s="68"/>
      <c r="J43" s="68"/>
      <c r="K43" s="68"/>
      <c r="L43" s="68"/>
      <c r="M43" s="68"/>
      <c r="N43" s="68"/>
    </row>
    <row r="44" spans="1:14" s="7" customFormat="1" x14ac:dyDescent="0.2">
      <c r="A44" s="67"/>
      <c r="B44" s="68"/>
      <c r="C44" s="68"/>
      <c r="D44" s="68"/>
      <c r="E44" s="68"/>
      <c r="F44" s="68"/>
      <c r="G44" s="68"/>
      <c r="H44" s="68"/>
      <c r="I44" s="68"/>
      <c r="J44" s="68"/>
      <c r="K44" s="68"/>
      <c r="L44" s="68"/>
      <c r="M44" s="68"/>
      <c r="N44" s="68"/>
    </row>
    <row r="45" spans="1:14" s="7" customFormat="1" x14ac:dyDescent="0.2">
      <c r="A45" s="2"/>
      <c r="B45" s="2"/>
      <c r="C45" s="2"/>
      <c r="D45" s="2"/>
      <c r="E45" s="2"/>
      <c r="F45" s="2"/>
      <c r="G45" s="2"/>
      <c r="H45" s="2"/>
      <c r="I45" s="2"/>
      <c r="J45" s="2"/>
      <c r="K45" s="2"/>
      <c r="L45" s="2"/>
      <c r="M45" s="2"/>
      <c r="N45" s="2"/>
    </row>
    <row r="47" spans="1:14" x14ac:dyDescent="0.2">
      <c r="B47" s="70"/>
    </row>
    <row r="48" spans="1:14" x14ac:dyDescent="0.2">
      <c r="B48" s="70"/>
    </row>
    <row r="49" spans="2:2" x14ac:dyDescent="0.2">
      <c r="B49" s="70"/>
    </row>
  </sheetData>
  <mergeCells count="11">
    <mergeCell ref="N6:N7"/>
    <mergeCell ref="K6:M6"/>
    <mergeCell ref="H6:J6"/>
    <mergeCell ref="A4:A5"/>
    <mergeCell ref="A6:A7"/>
    <mergeCell ref="B6:D6"/>
    <mergeCell ref="E6:G6"/>
    <mergeCell ref="B4:D4"/>
    <mergeCell ref="E4:G4"/>
    <mergeCell ref="H4:J4"/>
    <mergeCell ref="K4:M4"/>
  </mergeCells>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5"/>
  <dimension ref="A1:U35"/>
  <sheetViews>
    <sheetView showGridLines="0" view="pageBreakPreview" zoomScaleNormal="100" zoomScaleSheetLayoutView="100" workbookViewId="0">
      <selection activeCell="M38" sqref="M38"/>
    </sheetView>
  </sheetViews>
  <sheetFormatPr defaultColWidth="9.140625" defaultRowHeight="12" x14ac:dyDescent="0.2"/>
  <cols>
    <col min="1" max="1" width="18.85546875" style="7" customWidth="1"/>
    <col min="2" max="13" width="9.5703125" style="7" customWidth="1"/>
    <col min="14" max="14" width="10.42578125" style="7" customWidth="1"/>
    <col min="15" max="16384" width="9.140625" style="7"/>
  </cols>
  <sheetData>
    <row r="1" spans="1:21" ht="18" x14ac:dyDescent="0.25">
      <c r="A1" s="246" t="s">
        <v>263</v>
      </c>
      <c r="N1" s="249" t="str">
        <f>'3'!N1</f>
        <v>2024</v>
      </c>
    </row>
    <row r="2" spans="1:21" ht="6" customHeight="1" x14ac:dyDescent="0.2"/>
    <row r="3" spans="1:21" x14ac:dyDescent="0.2">
      <c r="A3" s="332"/>
      <c r="B3" s="333" t="s">
        <v>42</v>
      </c>
      <c r="C3" s="334"/>
      <c r="D3" s="335"/>
      <c r="E3" s="333" t="s">
        <v>43</v>
      </c>
      <c r="F3" s="334"/>
      <c r="G3" s="335"/>
      <c r="H3" s="333" t="s">
        <v>44</v>
      </c>
      <c r="I3" s="334"/>
      <c r="J3" s="335"/>
      <c r="K3" s="333" t="s">
        <v>45</v>
      </c>
      <c r="L3" s="334"/>
      <c r="M3" s="335"/>
      <c r="N3" s="219" t="s">
        <v>7</v>
      </c>
    </row>
    <row r="4" spans="1:21" x14ac:dyDescent="0.2">
      <c r="A4" s="332"/>
      <c r="B4" s="288" t="s">
        <v>8</v>
      </c>
      <c r="C4" s="278" t="s">
        <v>9</v>
      </c>
      <c r="D4" s="289" t="s">
        <v>10</v>
      </c>
      <c r="E4" s="288" t="s">
        <v>11</v>
      </c>
      <c r="F4" s="278" t="s">
        <v>12</v>
      </c>
      <c r="G4" s="289" t="s">
        <v>13</v>
      </c>
      <c r="H4" s="288" t="s">
        <v>14</v>
      </c>
      <c r="I4" s="278" t="s">
        <v>15</v>
      </c>
      <c r="J4" s="289" t="s">
        <v>16</v>
      </c>
      <c r="K4" s="288" t="s">
        <v>17</v>
      </c>
      <c r="L4" s="278" t="s">
        <v>18</v>
      </c>
      <c r="M4" s="289" t="s">
        <v>19</v>
      </c>
      <c r="N4" s="202"/>
    </row>
    <row r="5" spans="1:21" x14ac:dyDescent="0.2">
      <c r="A5" s="337" t="s">
        <v>117</v>
      </c>
      <c r="B5" s="338">
        <f>SUM(B6:D6)</f>
        <v>27473.734489999995</v>
      </c>
      <c r="C5" s="327"/>
      <c r="D5" s="339"/>
      <c r="E5" s="338">
        <f t="shared" ref="E5" si="0">SUM(E6:G6)</f>
        <v>11714.858452999999</v>
      </c>
      <c r="F5" s="327"/>
      <c r="G5" s="339"/>
      <c r="H5" s="338">
        <f t="shared" ref="H5" si="1">SUM(H6:J6)</f>
        <v>8173.2212309999986</v>
      </c>
      <c r="I5" s="327"/>
      <c r="J5" s="339"/>
      <c r="K5" s="338">
        <f t="shared" ref="K5" si="2">SUM(K6:M6)</f>
        <v>25640.774159000001</v>
      </c>
      <c r="L5" s="327"/>
      <c r="M5" s="339"/>
      <c r="N5" s="327">
        <f>SUM(N7:N20)</f>
        <v>73002.588332999992</v>
      </c>
    </row>
    <row r="6" spans="1:21" x14ac:dyDescent="0.2">
      <c r="A6" s="337"/>
      <c r="B6" s="294">
        <f>SUM(B7:B20)</f>
        <v>11768.183591999998</v>
      </c>
      <c r="C6" s="203">
        <f t="shared" ref="C6:M6" si="3">SUM(C7:C20)</f>
        <v>8188.6469299999999</v>
      </c>
      <c r="D6" s="295">
        <f t="shared" si="3"/>
        <v>7516.9039679999978</v>
      </c>
      <c r="E6" s="294">
        <f t="shared" si="3"/>
        <v>5510.6873450000003</v>
      </c>
      <c r="F6" s="203">
        <f t="shared" si="3"/>
        <v>3464.0072140000002</v>
      </c>
      <c r="G6" s="295">
        <f t="shared" si="3"/>
        <v>2740.1638939999998</v>
      </c>
      <c r="H6" s="294">
        <f t="shared" si="3"/>
        <v>2450.8204419999997</v>
      </c>
      <c r="I6" s="203">
        <f t="shared" si="3"/>
        <v>2500.1212149999997</v>
      </c>
      <c r="J6" s="295">
        <f t="shared" si="3"/>
        <v>3222.2795739999992</v>
      </c>
      <c r="K6" s="294">
        <f t="shared" si="3"/>
        <v>5957.8148639999999</v>
      </c>
      <c r="L6" s="203">
        <f t="shared" si="3"/>
        <v>9122.2104070000005</v>
      </c>
      <c r="M6" s="295">
        <f t="shared" si="3"/>
        <v>10560.748888</v>
      </c>
      <c r="N6" s="327"/>
      <c r="P6" s="135"/>
      <c r="Q6" s="135"/>
      <c r="R6" s="135"/>
      <c r="S6" s="135"/>
      <c r="T6" s="135"/>
      <c r="U6" s="41"/>
    </row>
    <row r="7" spans="1:21" x14ac:dyDescent="0.2">
      <c r="A7" s="169" t="s">
        <v>131</v>
      </c>
      <c r="B7" s="296">
        <v>551.66553899999997</v>
      </c>
      <c r="C7" s="204">
        <v>389.81385799999998</v>
      </c>
      <c r="D7" s="297">
        <v>332.95324300000004</v>
      </c>
      <c r="E7" s="296">
        <v>268.01589000000001</v>
      </c>
      <c r="F7" s="204">
        <v>180.11054300000004</v>
      </c>
      <c r="G7" s="297">
        <v>134.53581800000001</v>
      </c>
      <c r="H7" s="296">
        <v>176.67440200000004</v>
      </c>
      <c r="I7" s="204">
        <v>137.27296399999997</v>
      </c>
      <c r="J7" s="297">
        <v>121.05091100000003</v>
      </c>
      <c r="K7" s="296">
        <v>309.29397300000011</v>
      </c>
      <c r="L7" s="204">
        <v>419.67380099999997</v>
      </c>
      <c r="M7" s="297">
        <v>500.41969900000009</v>
      </c>
      <c r="N7" s="229">
        <f t="shared" ref="N7:N20" si="4">SUM(B7:M7)</f>
        <v>3521.4806410000001</v>
      </c>
      <c r="P7" s="8"/>
      <c r="Q7" s="129"/>
      <c r="R7" s="129"/>
      <c r="S7" s="129"/>
      <c r="T7" s="129"/>
      <c r="U7" s="41"/>
    </row>
    <row r="8" spans="1:21" x14ac:dyDescent="0.2">
      <c r="A8" s="169" t="s">
        <v>99</v>
      </c>
      <c r="B8" s="296">
        <v>659.87680400000011</v>
      </c>
      <c r="C8" s="204">
        <v>453.30953700000015</v>
      </c>
      <c r="D8" s="297">
        <v>415.3331729999997</v>
      </c>
      <c r="E8" s="296">
        <v>291.63518599999998</v>
      </c>
      <c r="F8" s="204">
        <v>179.25969400000002</v>
      </c>
      <c r="G8" s="297">
        <v>132.74645899999999</v>
      </c>
      <c r="H8" s="296">
        <v>116.15575600000001</v>
      </c>
      <c r="I8" s="204">
        <v>116.888541</v>
      </c>
      <c r="J8" s="297">
        <v>180.01199299999996</v>
      </c>
      <c r="K8" s="296">
        <v>326.64874199999991</v>
      </c>
      <c r="L8" s="204">
        <v>505.14905899999991</v>
      </c>
      <c r="M8" s="297">
        <v>583.60585500000002</v>
      </c>
      <c r="N8" s="229">
        <f t="shared" si="4"/>
        <v>3960.6207990000003</v>
      </c>
      <c r="P8" s="8"/>
      <c r="Q8" s="129"/>
      <c r="R8" s="129"/>
      <c r="S8" s="129"/>
      <c r="T8" s="129"/>
      <c r="U8" s="41"/>
    </row>
    <row r="9" spans="1:21" x14ac:dyDescent="0.2">
      <c r="A9" s="169" t="s">
        <v>100</v>
      </c>
      <c r="B9" s="296">
        <v>798.57394999999985</v>
      </c>
      <c r="C9" s="204">
        <v>523.71604999999988</v>
      </c>
      <c r="D9" s="297">
        <v>469.12391200000002</v>
      </c>
      <c r="E9" s="296">
        <v>327.68669099999994</v>
      </c>
      <c r="F9" s="204">
        <v>222.59827200000004</v>
      </c>
      <c r="G9" s="297">
        <v>179.52453299999999</v>
      </c>
      <c r="H9" s="296">
        <v>160.48228100000006</v>
      </c>
      <c r="I9" s="204">
        <v>160.47281000000004</v>
      </c>
      <c r="J9" s="297">
        <v>204.91248199999993</v>
      </c>
      <c r="K9" s="296">
        <v>365.73141499999991</v>
      </c>
      <c r="L9" s="204">
        <v>613.8489440000003</v>
      </c>
      <c r="M9" s="297">
        <v>719.73676900000032</v>
      </c>
      <c r="N9" s="229">
        <f t="shared" si="4"/>
        <v>4746.408109</v>
      </c>
      <c r="P9" s="8"/>
      <c r="Q9" s="129"/>
      <c r="R9" s="129"/>
      <c r="S9" s="129"/>
      <c r="T9" s="129"/>
      <c r="U9" s="41"/>
    </row>
    <row r="10" spans="1:21" x14ac:dyDescent="0.2">
      <c r="A10" s="169" t="s">
        <v>101</v>
      </c>
      <c r="B10" s="296">
        <v>485.66847500000011</v>
      </c>
      <c r="C10" s="204">
        <v>349.80263400000007</v>
      </c>
      <c r="D10" s="297">
        <v>323.94357500000007</v>
      </c>
      <c r="E10" s="296">
        <v>257.89040400000005</v>
      </c>
      <c r="F10" s="204">
        <v>160.40491299999996</v>
      </c>
      <c r="G10" s="297">
        <v>109.709332</v>
      </c>
      <c r="H10" s="296">
        <v>112.87035100000001</v>
      </c>
      <c r="I10" s="204">
        <v>104.80710700000002</v>
      </c>
      <c r="J10" s="297">
        <v>147.07202699999999</v>
      </c>
      <c r="K10" s="296">
        <v>281.28094300000004</v>
      </c>
      <c r="L10" s="204">
        <v>379.39222699999999</v>
      </c>
      <c r="M10" s="297">
        <v>451.51752100000004</v>
      </c>
      <c r="N10" s="229">
        <f t="shared" si="4"/>
        <v>3164.3595090000008</v>
      </c>
      <c r="P10" s="8"/>
      <c r="Q10" s="129"/>
      <c r="R10" s="129"/>
      <c r="S10" s="129"/>
      <c r="T10" s="129"/>
      <c r="U10" s="41"/>
    </row>
    <row r="11" spans="1:21" x14ac:dyDescent="0.2">
      <c r="A11" s="169" t="s">
        <v>130</v>
      </c>
      <c r="B11" s="296">
        <v>247.49718799999997</v>
      </c>
      <c r="C11" s="204">
        <v>172.45142799999999</v>
      </c>
      <c r="D11" s="297">
        <v>162.05822099999997</v>
      </c>
      <c r="E11" s="296">
        <v>110.38747600000002</v>
      </c>
      <c r="F11" s="204">
        <v>62.338808999999998</v>
      </c>
      <c r="G11" s="297">
        <v>44.652833999999999</v>
      </c>
      <c r="H11" s="296">
        <v>38.760277000000016</v>
      </c>
      <c r="I11" s="204">
        <v>38.511454000000001</v>
      </c>
      <c r="J11" s="297">
        <v>62.793506999999991</v>
      </c>
      <c r="K11" s="296">
        <v>125.39640500000003</v>
      </c>
      <c r="L11" s="204">
        <v>193.46769599999999</v>
      </c>
      <c r="M11" s="297">
        <v>228.66250699999995</v>
      </c>
      <c r="N11" s="229">
        <f t="shared" si="4"/>
        <v>1486.9778019999997</v>
      </c>
      <c r="P11" s="8"/>
      <c r="Q11" s="129"/>
      <c r="R11" s="129"/>
      <c r="S11" s="129"/>
      <c r="T11" s="129"/>
      <c r="U11" s="41"/>
    </row>
    <row r="12" spans="1:21" x14ac:dyDescent="0.2">
      <c r="A12" s="169" t="s">
        <v>102</v>
      </c>
      <c r="B12" s="296">
        <v>400.67536299999995</v>
      </c>
      <c r="C12" s="204">
        <v>297.60028099999994</v>
      </c>
      <c r="D12" s="297">
        <v>269.70435599999996</v>
      </c>
      <c r="E12" s="296">
        <v>215.32897900000003</v>
      </c>
      <c r="F12" s="204">
        <v>135.46581300000003</v>
      </c>
      <c r="G12" s="297">
        <v>114.16741000000002</v>
      </c>
      <c r="H12" s="296">
        <v>91.981617</v>
      </c>
      <c r="I12" s="204">
        <v>98.516528999999991</v>
      </c>
      <c r="J12" s="297">
        <v>129.38417199999998</v>
      </c>
      <c r="K12" s="296">
        <v>219.46292899999997</v>
      </c>
      <c r="L12" s="204">
        <v>312.20215400000001</v>
      </c>
      <c r="M12" s="297">
        <v>354.40814900000004</v>
      </c>
      <c r="N12" s="229">
        <f t="shared" si="4"/>
        <v>2638.8977519999999</v>
      </c>
      <c r="P12" s="8"/>
      <c r="Q12" s="129"/>
      <c r="R12" s="129"/>
      <c r="S12" s="129"/>
      <c r="T12" s="129"/>
      <c r="U12" s="41"/>
    </row>
    <row r="13" spans="1:21" x14ac:dyDescent="0.2">
      <c r="A13" s="169" t="s">
        <v>103</v>
      </c>
      <c r="B13" s="296">
        <v>301.05451499999998</v>
      </c>
      <c r="C13" s="204">
        <v>214.66226299999997</v>
      </c>
      <c r="D13" s="297">
        <v>194.37897300000003</v>
      </c>
      <c r="E13" s="296">
        <v>143.41268600000001</v>
      </c>
      <c r="F13" s="204">
        <v>71.260225000000005</v>
      </c>
      <c r="G13" s="297">
        <v>56.364818999999997</v>
      </c>
      <c r="H13" s="296">
        <v>50.762085999999996</v>
      </c>
      <c r="I13" s="204">
        <v>50.103700999999994</v>
      </c>
      <c r="J13" s="297">
        <v>73.143432999999987</v>
      </c>
      <c r="K13" s="296">
        <v>152.71107899999998</v>
      </c>
      <c r="L13" s="204">
        <v>224.15395599999999</v>
      </c>
      <c r="M13" s="297">
        <v>267.76402100000001</v>
      </c>
      <c r="N13" s="229">
        <f t="shared" si="4"/>
        <v>1799.771757</v>
      </c>
      <c r="P13" s="8"/>
      <c r="Q13" s="129"/>
      <c r="R13" s="129"/>
      <c r="S13" s="129"/>
      <c r="T13" s="129"/>
      <c r="U13" s="41"/>
    </row>
    <row r="14" spans="1:21" x14ac:dyDescent="0.2">
      <c r="A14" s="169" t="s">
        <v>104</v>
      </c>
      <c r="B14" s="296">
        <v>1751.5820380000002</v>
      </c>
      <c r="C14" s="204">
        <v>1137.9966349999997</v>
      </c>
      <c r="D14" s="297">
        <v>1056.3493409999999</v>
      </c>
      <c r="E14" s="296">
        <v>755.10201599999994</v>
      </c>
      <c r="F14" s="204">
        <v>393.07591100000002</v>
      </c>
      <c r="G14" s="297">
        <v>327.02887700000002</v>
      </c>
      <c r="H14" s="296">
        <v>286.50083599999999</v>
      </c>
      <c r="I14" s="204">
        <v>294.78669999999988</v>
      </c>
      <c r="J14" s="297">
        <v>355.78656799999999</v>
      </c>
      <c r="K14" s="296">
        <v>814.27690399999994</v>
      </c>
      <c r="L14" s="204">
        <v>1310.2341809999998</v>
      </c>
      <c r="M14" s="297">
        <v>1519.0294449999997</v>
      </c>
      <c r="N14" s="229">
        <f t="shared" si="4"/>
        <v>10001.749452</v>
      </c>
      <c r="P14" s="8"/>
      <c r="Q14" s="129"/>
      <c r="R14" s="129"/>
      <c r="S14" s="129"/>
      <c r="T14" s="129"/>
      <c r="U14" s="41"/>
    </row>
    <row r="15" spans="1:21" x14ac:dyDescent="0.2">
      <c r="A15" s="169" t="s">
        <v>105</v>
      </c>
      <c r="B15" s="296">
        <v>501.91626999999994</v>
      </c>
      <c r="C15" s="204">
        <v>335.10721699999999</v>
      </c>
      <c r="D15" s="297">
        <v>295.58518599999991</v>
      </c>
      <c r="E15" s="296">
        <v>213.92143799999999</v>
      </c>
      <c r="F15" s="204">
        <v>126.09006099999998</v>
      </c>
      <c r="G15" s="297">
        <v>104.79801999999999</v>
      </c>
      <c r="H15" s="296">
        <v>98.666395999999992</v>
      </c>
      <c r="I15" s="204">
        <v>98.422551000000013</v>
      </c>
      <c r="J15" s="297">
        <v>108.66513399999995</v>
      </c>
      <c r="K15" s="296">
        <v>229.05431999999996</v>
      </c>
      <c r="L15" s="204">
        <v>386.0870020000001</v>
      </c>
      <c r="M15" s="297">
        <v>450.86831399999988</v>
      </c>
      <c r="N15" s="229">
        <f t="shared" si="4"/>
        <v>2949.1819089999995</v>
      </c>
      <c r="P15" s="8"/>
      <c r="Q15" s="129"/>
      <c r="R15" s="129"/>
      <c r="S15" s="129"/>
      <c r="T15" s="129"/>
      <c r="U15" s="41"/>
    </row>
    <row r="16" spans="1:21" x14ac:dyDescent="0.2">
      <c r="A16" s="169" t="s">
        <v>106</v>
      </c>
      <c r="B16" s="296">
        <v>646.93005000000005</v>
      </c>
      <c r="C16" s="204">
        <v>431.49140199999999</v>
      </c>
      <c r="D16" s="297">
        <v>373.07673999999997</v>
      </c>
      <c r="E16" s="296">
        <v>253.82731800000002</v>
      </c>
      <c r="F16" s="204">
        <v>115.987104</v>
      </c>
      <c r="G16" s="297">
        <v>86.43616200000001</v>
      </c>
      <c r="H16" s="296">
        <v>74.046743000000006</v>
      </c>
      <c r="I16" s="204">
        <v>74.547100999999998</v>
      </c>
      <c r="J16" s="297">
        <v>131.19051400000004</v>
      </c>
      <c r="K16" s="296">
        <v>285.05219400000004</v>
      </c>
      <c r="L16" s="204">
        <v>488.14167400000002</v>
      </c>
      <c r="M16" s="297">
        <v>591.06763599999999</v>
      </c>
      <c r="N16" s="229">
        <f t="shared" si="4"/>
        <v>3551.7946380000003</v>
      </c>
      <c r="P16" s="8"/>
      <c r="Q16" s="129"/>
      <c r="R16" s="129"/>
      <c r="S16" s="129"/>
      <c r="T16" s="129"/>
      <c r="U16" s="41"/>
    </row>
    <row r="17" spans="1:21" x14ac:dyDescent="0.2">
      <c r="A17" s="169" t="s">
        <v>107</v>
      </c>
      <c r="B17" s="296">
        <v>617.62372099999993</v>
      </c>
      <c r="C17" s="204">
        <v>437.19954300000006</v>
      </c>
      <c r="D17" s="297">
        <v>385.68695399999996</v>
      </c>
      <c r="E17" s="296">
        <v>301.14070699999996</v>
      </c>
      <c r="F17" s="204">
        <v>163.39739400000005</v>
      </c>
      <c r="G17" s="297">
        <v>107.47420199999998</v>
      </c>
      <c r="H17" s="296">
        <v>108.39194600000002</v>
      </c>
      <c r="I17" s="204">
        <v>90.50404300000001</v>
      </c>
      <c r="J17" s="297">
        <v>145.043116</v>
      </c>
      <c r="K17" s="296">
        <v>301.33376199999992</v>
      </c>
      <c r="L17" s="204">
        <v>468.34730999999994</v>
      </c>
      <c r="M17" s="297">
        <v>586.77221899999995</v>
      </c>
      <c r="N17" s="229">
        <f t="shared" si="4"/>
        <v>3712.9149169999996</v>
      </c>
      <c r="P17" s="8"/>
      <c r="Q17" s="129"/>
      <c r="R17" s="129"/>
      <c r="S17" s="129"/>
      <c r="T17" s="129"/>
      <c r="U17" s="41"/>
    </row>
    <row r="18" spans="1:21" x14ac:dyDescent="0.2">
      <c r="A18" s="169" t="s">
        <v>108</v>
      </c>
      <c r="B18" s="296">
        <v>2657.6645559999993</v>
      </c>
      <c r="C18" s="204">
        <v>1902.6679179999999</v>
      </c>
      <c r="D18" s="297">
        <v>1780.3900919999996</v>
      </c>
      <c r="E18" s="296">
        <v>1255.6477930000003</v>
      </c>
      <c r="F18" s="204">
        <v>853.61372700000015</v>
      </c>
      <c r="G18" s="297">
        <v>674.02100700000028</v>
      </c>
      <c r="H18" s="296">
        <v>549.15519199999983</v>
      </c>
      <c r="I18" s="204">
        <v>636.39895300000023</v>
      </c>
      <c r="J18" s="297">
        <v>816.13593899999989</v>
      </c>
      <c r="K18" s="296">
        <v>1402.5779359999999</v>
      </c>
      <c r="L18" s="204">
        <v>2147.3748390000001</v>
      </c>
      <c r="M18" s="297">
        <v>2427.0805350000005</v>
      </c>
      <c r="N18" s="229">
        <f t="shared" si="4"/>
        <v>17102.728487</v>
      </c>
      <c r="P18" s="8"/>
      <c r="Q18" s="129"/>
      <c r="R18" s="129"/>
      <c r="S18" s="129"/>
      <c r="T18" s="129"/>
      <c r="U18" s="41"/>
    </row>
    <row r="19" spans="1:21" x14ac:dyDescent="0.2">
      <c r="A19" s="169" t="s">
        <v>109</v>
      </c>
      <c r="B19" s="296">
        <v>1628.9356929999997</v>
      </c>
      <c r="C19" s="204">
        <v>1191.5831600000001</v>
      </c>
      <c r="D19" s="297">
        <v>1135.0832699999994</v>
      </c>
      <c r="E19" s="296">
        <v>876.05218100000025</v>
      </c>
      <c r="F19" s="204">
        <v>637.27332200000001</v>
      </c>
      <c r="G19" s="297">
        <v>526.36320199999989</v>
      </c>
      <c r="H19" s="296">
        <v>468.962039</v>
      </c>
      <c r="I19" s="204">
        <v>474.32100899999995</v>
      </c>
      <c r="J19" s="297">
        <v>589.80705599999965</v>
      </c>
      <c r="K19" s="296">
        <v>891.22049899999979</v>
      </c>
      <c r="L19" s="204">
        <v>1287.873902</v>
      </c>
      <c r="M19" s="297">
        <v>1459.4251059999999</v>
      </c>
      <c r="N19" s="229">
        <f t="shared" si="4"/>
        <v>11166.900438999997</v>
      </c>
      <c r="P19" s="8"/>
      <c r="Q19" s="129"/>
      <c r="R19" s="129"/>
      <c r="S19" s="129"/>
      <c r="T19" s="129"/>
      <c r="U19" s="41"/>
    </row>
    <row r="20" spans="1:21" x14ac:dyDescent="0.2">
      <c r="A20" s="169" t="s">
        <v>110</v>
      </c>
      <c r="B20" s="296">
        <v>518.51942999999994</v>
      </c>
      <c r="C20" s="204">
        <v>351.24500399999999</v>
      </c>
      <c r="D20" s="297">
        <v>323.23693199999997</v>
      </c>
      <c r="E20" s="296">
        <v>240.63858000000002</v>
      </c>
      <c r="F20" s="204">
        <v>163.131426</v>
      </c>
      <c r="G20" s="297">
        <v>142.341219</v>
      </c>
      <c r="H20" s="296">
        <v>117.41051999999999</v>
      </c>
      <c r="I20" s="204">
        <v>124.56775200000003</v>
      </c>
      <c r="J20" s="297">
        <v>157.28272200000001</v>
      </c>
      <c r="K20" s="296">
        <v>253.773763</v>
      </c>
      <c r="L20" s="204">
        <v>386.26366200000001</v>
      </c>
      <c r="M20" s="297">
        <v>420.39111200000008</v>
      </c>
      <c r="N20" s="229">
        <f t="shared" si="4"/>
        <v>3198.8021220000001</v>
      </c>
      <c r="P20" s="8"/>
      <c r="Q20" s="129"/>
      <c r="R20" s="129"/>
      <c r="S20" s="129"/>
      <c r="T20" s="129"/>
      <c r="U20" s="41"/>
    </row>
    <row r="21" spans="1:21" x14ac:dyDescent="0.2">
      <c r="A21" s="4"/>
      <c r="N21" s="3"/>
      <c r="P21" s="1"/>
      <c r="Q21" s="1"/>
      <c r="R21" s="1"/>
      <c r="S21" s="1"/>
      <c r="T21" s="1"/>
      <c r="U21" s="145"/>
    </row>
    <row r="22" spans="1:21" x14ac:dyDescent="0.2">
      <c r="A22" s="10" t="s">
        <v>131</v>
      </c>
      <c r="B22" s="25">
        <v>3521.4806410000001</v>
      </c>
      <c r="P22" s="8"/>
      <c r="U22" s="141"/>
    </row>
    <row r="23" spans="1:21" x14ac:dyDescent="0.2">
      <c r="A23" s="10" t="s">
        <v>99</v>
      </c>
      <c r="B23" s="25">
        <v>3960.6207990000003</v>
      </c>
    </row>
    <row r="24" spans="1:21" x14ac:dyDescent="0.2">
      <c r="A24" s="10" t="s">
        <v>100</v>
      </c>
      <c r="B24" s="25">
        <v>4746.408109</v>
      </c>
    </row>
    <row r="25" spans="1:21" x14ac:dyDescent="0.2">
      <c r="A25" s="10" t="s">
        <v>101</v>
      </c>
      <c r="B25" s="25">
        <v>3164.3595090000008</v>
      </c>
    </row>
    <row r="26" spans="1:21" x14ac:dyDescent="0.2">
      <c r="A26" s="10" t="s">
        <v>130</v>
      </c>
      <c r="B26" s="25">
        <v>1486.9778019999997</v>
      </c>
    </row>
    <row r="27" spans="1:21" x14ac:dyDescent="0.2">
      <c r="A27" s="10" t="s">
        <v>102</v>
      </c>
      <c r="B27" s="25">
        <v>2638.8977519999999</v>
      </c>
    </row>
    <row r="28" spans="1:21" x14ac:dyDescent="0.2">
      <c r="A28" s="10" t="s">
        <v>103</v>
      </c>
      <c r="B28" s="25">
        <v>1799.771757</v>
      </c>
    </row>
    <row r="29" spans="1:21" x14ac:dyDescent="0.2">
      <c r="A29" s="10" t="s">
        <v>104</v>
      </c>
      <c r="B29" s="25">
        <v>10001.749452</v>
      </c>
    </row>
    <row r="30" spans="1:21" x14ac:dyDescent="0.2">
      <c r="A30" s="10" t="s">
        <v>105</v>
      </c>
      <c r="B30" s="25">
        <v>2949.1819089999995</v>
      </c>
    </row>
    <row r="31" spans="1:21" x14ac:dyDescent="0.2">
      <c r="A31" s="10" t="s">
        <v>106</v>
      </c>
      <c r="B31" s="25">
        <v>3551.7946380000003</v>
      </c>
    </row>
    <row r="32" spans="1:21" x14ac:dyDescent="0.2">
      <c r="A32" s="10" t="s">
        <v>107</v>
      </c>
      <c r="B32" s="25">
        <v>3712.9149169999996</v>
      </c>
    </row>
    <row r="33" spans="1:2" x14ac:dyDescent="0.2">
      <c r="A33" s="10" t="s">
        <v>108</v>
      </c>
      <c r="B33" s="25">
        <v>17102.728487</v>
      </c>
    </row>
    <row r="34" spans="1:2" x14ac:dyDescent="0.2">
      <c r="A34" s="10" t="s">
        <v>109</v>
      </c>
      <c r="B34" s="25">
        <v>11166.900438999997</v>
      </c>
    </row>
    <row r="35" spans="1:2" x14ac:dyDescent="0.2">
      <c r="A35" s="10" t="s">
        <v>110</v>
      </c>
      <c r="B35" s="25">
        <v>3198.8021220000001</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dimension ref="A1:T46"/>
  <sheetViews>
    <sheetView showGridLines="0" view="pageBreakPreview" zoomScale="90" zoomScaleNormal="70" zoomScaleSheetLayoutView="90" workbookViewId="0">
      <selection activeCell="M38" sqref="M38"/>
    </sheetView>
  </sheetViews>
  <sheetFormatPr defaultColWidth="9.140625" defaultRowHeight="12.75" x14ac:dyDescent="0.2"/>
  <cols>
    <col min="1" max="1" width="30.85546875" style="2" customWidth="1"/>
    <col min="2" max="15" width="7.42578125" style="2" customWidth="1"/>
    <col min="16" max="16" width="9.140625" style="2" customWidth="1"/>
    <col min="17" max="16384" width="9.140625" style="2"/>
  </cols>
  <sheetData>
    <row r="1" spans="1:20" s="66" customFormat="1" ht="18" x14ac:dyDescent="0.25">
      <c r="A1" s="246" t="s">
        <v>274</v>
      </c>
      <c r="B1" s="23"/>
      <c r="C1" s="23"/>
      <c r="D1" s="23"/>
      <c r="E1" s="23"/>
      <c r="G1" s="23"/>
      <c r="H1" s="23"/>
      <c r="I1" s="23"/>
      <c r="J1" s="23"/>
      <c r="K1" s="23"/>
      <c r="L1" s="23"/>
      <c r="M1" s="23"/>
      <c r="N1" s="23"/>
      <c r="P1" s="249" t="str">
        <f>'3'!N1</f>
        <v>2024</v>
      </c>
    </row>
    <row r="2" spans="1:20" s="7" customFormat="1" ht="6" customHeight="1" x14ac:dyDescent="0.2">
      <c r="B2" s="115"/>
      <c r="C2" s="115"/>
      <c r="D2" s="115"/>
      <c r="E2" s="115"/>
      <c r="F2" s="115"/>
      <c r="G2" s="115"/>
      <c r="H2" s="115"/>
      <c r="I2" s="115"/>
      <c r="J2" s="115"/>
      <c r="K2" s="115"/>
      <c r="L2" s="115"/>
      <c r="M2" s="115"/>
      <c r="N2" s="115"/>
      <c r="O2" s="115"/>
    </row>
    <row r="3" spans="1:20" s="7" customFormat="1" ht="12" customHeight="1" x14ac:dyDescent="0.2">
      <c r="A3" s="168"/>
      <c r="B3" s="205" t="s">
        <v>85</v>
      </c>
      <c r="C3" s="205" t="s">
        <v>76</v>
      </c>
      <c r="D3" s="205" t="s">
        <v>77</v>
      </c>
      <c r="E3" s="205" t="s">
        <v>78</v>
      </c>
      <c r="F3" s="205" t="s">
        <v>88</v>
      </c>
      <c r="G3" s="205" t="s">
        <v>79</v>
      </c>
      <c r="H3" s="205" t="s">
        <v>80</v>
      </c>
      <c r="I3" s="205" t="s">
        <v>81</v>
      </c>
      <c r="J3" s="205" t="s">
        <v>82</v>
      </c>
      <c r="K3" s="205" t="s">
        <v>83</v>
      </c>
      <c r="L3" s="205" t="s">
        <v>84</v>
      </c>
      <c r="M3" s="205" t="s">
        <v>86</v>
      </c>
      <c r="N3" s="205" t="s">
        <v>87</v>
      </c>
      <c r="O3" s="205" t="s">
        <v>89</v>
      </c>
      <c r="P3" s="205" t="s">
        <v>7</v>
      </c>
    </row>
    <row r="4" spans="1:20" s="110" customFormat="1" ht="12" customHeight="1" x14ac:dyDescent="0.2">
      <c r="A4" s="170" t="s">
        <v>117</v>
      </c>
      <c r="B4" s="285">
        <f>SUM(B5:B20)</f>
        <v>3521.4806409999997</v>
      </c>
      <c r="C4" s="285">
        <f>SUM(C5:C20)</f>
        <v>3960.6207990000007</v>
      </c>
      <c r="D4" s="285">
        <f t="shared" ref="D4:P4" si="0">SUM(D5:D20)</f>
        <v>4746.4081090000036</v>
      </c>
      <c r="E4" s="285">
        <f t="shared" si="0"/>
        <v>3164.3595089999994</v>
      </c>
      <c r="F4" s="285">
        <f>SUM(F5:F20)</f>
        <v>1486.9778020000003</v>
      </c>
      <c r="G4" s="285">
        <f t="shared" si="0"/>
        <v>2638.8977520000003</v>
      </c>
      <c r="H4" s="285">
        <f t="shared" si="0"/>
        <v>1799.771757</v>
      </c>
      <c r="I4" s="285">
        <f t="shared" si="0"/>
        <v>10001.749451999996</v>
      </c>
      <c r="J4" s="285">
        <f t="shared" si="0"/>
        <v>2949.181908999999</v>
      </c>
      <c r="K4" s="285">
        <f t="shared" si="0"/>
        <v>3551.7946379999998</v>
      </c>
      <c r="L4" s="285">
        <f t="shared" si="0"/>
        <v>3712.9149169999996</v>
      </c>
      <c r="M4" s="285">
        <f t="shared" si="0"/>
        <v>17102.728487</v>
      </c>
      <c r="N4" s="285">
        <f t="shared" si="0"/>
        <v>11166.900439000005</v>
      </c>
      <c r="O4" s="285">
        <f t="shared" si="0"/>
        <v>3198.8021220000005</v>
      </c>
      <c r="P4" s="200">
        <f t="shared" si="0"/>
        <v>73002.588333000007</v>
      </c>
    </row>
    <row r="5" spans="1:20" s="7" customFormat="1" ht="12" customHeight="1" x14ac:dyDescent="0.2">
      <c r="A5" s="169" t="s">
        <v>40</v>
      </c>
      <c r="B5" s="204">
        <v>0</v>
      </c>
      <c r="C5" s="204">
        <v>1498.1567190000005</v>
      </c>
      <c r="D5" s="204">
        <v>435.95139</v>
      </c>
      <c r="E5" s="204">
        <v>396.37604700000009</v>
      </c>
      <c r="F5" s="204">
        <v>612.07023200000003</v>
      </c>
      <c r="G5" s="204">
        <v>635.72125799999981</v>
      </c>
      <c r="H5" s="204">
        <v>2.2409480000000004</v>
      </c>
      <c r="I5" s="204">
        <v>664.2178449999999</v>
      </c>
      <c r="J5" s="204">
        <v>117.64328599999996</v>
      </c>
      <c r="K5" s="204">
        <v>47.371340000000004</v>
      </c>
      <c r="L5" s="204">
        <v>1009.7374669999997</v>
      </c>
      <c r="M5" s="204">
        <v>1569.845994</v>
      </c>
      <c r="N5" s="204">
        <v>1597.6128890000002</v>
      </c>
      <c r="O5" s="204">
        <v>521.44203300000015</v>
      </c>
      <c r="P5" s="197">
        <f>SUM(B5:O5)</f>
        <v>9108.3874479999995</v>
      </c>
      <c r="T5" s="8"/>
    </row>
    <row r="6" spans="1:20" s="7" customFormat="1" ht="12" customHeight="1" x14ac:dyDescent="0.2">
      <c r="A6" s="169" t="s">
        <v>39</v>
      </c>
      <c r="B6" s="204">
        <v>35.435701000000002</v>
      </c>
      <c r="C6" s="204">
        <v>99.298883000000004</v>
      </c>
      <c r="D6" s="204">
        <v>66.823721000000035</v>
      </c>
      <c r="E6" s="204">
        <v>6.1189999999999998</v>
      </c>
      <c r="F6" s="204">
        <v>38.023378999999998</v>
      </c>
      <c r="G6" s="204">
        <v>28.951168000000003</v>
      </c>
      <c r="H6" s="204">
        <v>8.1914500000000015</v>
      </c>
      <c r="I6" s="204">
        <v>1.008702</v>
      </c>
      <c r="J6" s="204">
        <v>42.013536000000002</v>
      </c>
      <c r="K6" s="204">
        <v>61.670393000000033</v>
      </c>
      <c r="L6" s="204">
        <v>51.76003</v>
      </c>
      <c r="M6" s="204">
        <v>41.58441100000001</v>
      </c>
      <c r="N6" s="204">
        <v>5.6772969999999985</v>
      </c>
      <c r="O6" s="204">
        <v>8.9292400000000018</v>
      </c>
      <c r="P6" s="197">
        <f t="shared" ref="P6:P20" si="1">SUM(B6:O6)</f>
        <v>495.48691100000013</v>
      </c>
      <c r="T6" s="8"/>
    </row>
    <row r="7" spans="1:20" s="7" customFormat="1" ht="12" customHeight="1" x14ac:dyDescent="0.2">
      <c r="A7" s="169" t="s">
        <v>38</v>
      </c>
      <c r="B7" s="204">
        <v>0</v>
      </c>
      <c r="C7" s="204">
        <v>0</v>
      </c>
      <c r="D7" s="204">
        <v>0.18204999999999999</v>
      </c>
      <c r="E7" s="204">
        <v>0</v>
      </c>
      <c r="F7" s="204">
        <v>0</v>
      </c>
      <c r="G7" s="204">
        <v>2.6035000000000004</v>
      </c>
      <c r="H7" s="204">
        <v>0.17066999999999999</v>
      </c>
      <c r="I7" s="204">
        <v>5124.7203679999975</v>
      </c>
      <c r="J7" s="204">
        <v>0</v>
      </c>
      <c r="K7" s="204">
        <v>0</v>
      </c>
      <c r="L7" s="204">
        <v>0</v>
      </c>
      <c r="M7" s="204">
        <v>0</v>
      </c>
      <c r="N7" s="204">
        <v>2.5228899999999994</v>
      </c>
      <c r="O7" s="204">
        <v>26.13824</v>
      </c>
      <c r="P7" s="197">
        <f t="shared" si="1"/>
        <v>5156.3377179999979</v>
      </c>
      <c r="T7" s="8"/>
    </row>
    <row r="8" spans="1:20" s="7" customFormat="1" ht="12" customHeight="1" x14ac:dyDescent="0.2">
      <c r="A8" s="169" t="s">
        <v>60</v>
      </c>
      <c r="B8" s="286">
        <v>0</v>
      </c>
      <c r="C8" s="286">
        <v>7.0499999999999993E-2</v>
      </c>
      <c r="D8" s="286">
        <v>7.4345999999999997</v>
      </c>
      <c r="E8" s="286">
        <v>0</v>
      </c>
      <c r="F8" s="286">
        <v>1.56748</v>
      </c>
      <c r="G8" s="286">
        <v>4.1477000000000004</v>
      </c>
      <c r="H8" s="286">
        <v>0.64166000000000001</v>
      </c>
      <c r="I8" s="286">
        <v>0.14786000000000002</v>
      </c>
      <c r="J8" s="286">
        <v>0.169179</v>
      </c>
      <c r="K8" s="286">
        <v>27.757999999999999</v>
      </c>
      <c r="L8" s="286">
        <v>3.5305800000000001</v>
      </c>
      <c r="M8" s="286">
        <v>41.917062000000001</v>
      </c>
      <c r="N8" s="286">
        <v>0.67103000000000002</v>
      </c>
      <c r="O8" s="204">
        <v>0.21199999999999999</v>
      </c>
      <c r="P8" s="197">
        <f t="shared" si="1"/>
        <v>88.267651000000015</v>
      </c>
      <c r="T8" s="8"/>
    </row>
    <row r="9" spans="1:20" s="7" customFormat="1" ht="12" customHeight="1" x14ac:dyDescent="0.2">
      <c r="A9" s="169" t="s">
        <v>61</v>
      </c>
      <c r="B9" s="286">
        <v>31.59018</v>
      </c>
      <c r="C9" s="286">
        <v>0</v>
      </c>
      <c r="D9" s="286">
        <v>0.26641500000000001</v>
      </c>
      <c r="E9" s="286">
        <v>4.0168699999999999</v>
      </c>
      <c r="F9" s="286">
        <v>0.46822000000000003</v>
      </c>
      <c r="G9" s="286">
        <v>0</v>
      </c>
      <c r="H9" s="286">
        <v>1.3615200000000001</v>
      </c>
      <c r="I9" s="286">
        <v>0</v>
      </c>
      <c r="J9" s="286">
        <v>0</v>
      </c>
      <c r="K9" s="286">
        <v>0</v>
      </c>
      <c r="L9" s="286">
        <v>0.93600000000000005</v>
      </c>
      <c r="M9" s="286">
        <v>0</v>
      </c>
      <c r="N9" s="286">
        <v>53.737200000000001</v>
      </c>
      <c r="O9" s="204">
        <v>1.8134539999999999</v>
      </c>
      <c r="P9" s="197">
        <f t="shared" si="1"/>
        <v>94.189858999999998</v>
      </c>
      <c r="T9" s="8"/>
    </row>
    <row r="10" spans="1:20" s="7" customFormat="1" ht="12" customHeight="1" x14ac:dyDescent="0.2">
      <c r="A10" s="169" t="s">
        <v>62</v>
      </c>
      <c r="B10" s="286">
        <v>0</v>
      </c>
      <c r="C10" s="286">
        <v>0</v>
      </c>
      <c r="D10" s="286">
        <v>0.21797900000000001</v>
      </c>
      <c r="E10" s="286">
        <v>1.5380100000000001</v>
      </c>
      <c r="F10" s="286">
        <v>0.15619999999999998</v>
      </c>
      <c r="G10" s="286">
        <v>1.1099999999999997E-2</v>
      </c>
      <c r="H10" s="286">
        <v>0</v>
      </c>
      <c r="I10" s="286">
        <v>0</v>
      </c>
      <c r="J10" s="286">
        <v>0</v>
      </c>
      <c r="K10" s="286">
        <v>0</v>
      </c>
      <c r="L10" s="286">
        <v>0</v>
      </c>
      <c r="M10" s="286">
        <v>0</v>
      </c>
      <c r="N10" s="286">
        <v>7.2999999999999995E-2</v>
      </c>
      <c r="O10" s="204">
        <v>0</v>
      </c>
      <c r="P10" s="197">
        <f t="shared" si="1"/>
        <v>1.9962889999999998</v>
      </c>
      <c r="T10" s="8"/>
    </row>
    <row r="11" spans="1:20" s="7" customFormat="1" ht="12" customHeight="1" x14ac:dyDescent="0.2">
      <c r="A11" s="169" t="s">
        <v>37</v>
      </c>
      <c r="B11" s="286">
        <v>0</v>
      </c>
      <c r="C11" s="286">
        <v>939.00872900000002</v>
      </c>
      <c r="D11" s="286">
        <v>14.259039</v>
      </c>
      <c r="E11" s="286">
        <v>1892.3630679999997</v>
      </c>
      <c r="F11" s="286">
        <v>191.05343299999998</v>
      </c>
      <c r="G11" s="286">
        <v>1036.3107300000001</v>
      </c>
      <c r="H11" s="286">
        <v>75.847369999999998</v>
      </c>
      <c r="I11" s="286">
        <v>284.45755299999996</v>
      </c>
      <c r="J11" s="286">
        <v>1176.4835009999997</v>
      </c>
      <c r="K11" s="286">
        <v>3031.8012039999999</v>
      </c>
      <c r="L11" s="286">
        <v>1760.9394930000001</v>
      </c>
      <c r="M11" s="286">
        <v>10323.621620000002</v>
      </c>
      <c r="N11" s="286">
        <v>8446.660039000004</v>
      </c>
      <c r="O11" s="204">
        <v>1501.9742220000001</v>
      </c>
      <c r="P11" s="197">
        <f t="shared" si="1"/>
        <v>30674.780001000003</v>
      </c>
      <c r="T11" s="8"/>
    </row>
    <row r="12" spans="1:20" s="7" customFormat="1" ht="12" customHeight="1" x14ac:dyDescent="0.2">
      <c r="A12" s="169" t="s">
        <v>72</v>
      </c>
      <c r="B12" s="286">
        <v>0</v>
      </c>
      <c r="C12" s="286">
        <v>877.22675000000004</v>
      </c>
      <c r="D12" s="286">
        <v>0</v>
      </c>
      <c r="E12" s="286">
        <v>0</v>
      </c>
      <c r="F12" s="286">
        <v>40.747250000000001</v>
      </c>
      <c r="G12" s="286">
        <v>0</v>
      </c>
      <c r="H12" s="286">
        <v>0</v>
      </c>
      <c r="I12" s="286">
        <v>0</v>
      </c>
      <c r="J12" s="286">
        <v>0</v>
      </c>
      <c r="K12" s="286">
        <v>0</v>
      </c>
      <c r="L12" s="286">
        <v>0</v>
      </c>
      <c r="M12" s="286">
        <v>0</v>
      </c>
      <c r="N12" s="286">
        <v>0</v>
      </c>
      <c r="O12" s="204">
        <v>0</v>
      </c>
      <c r="P12" s="197">
        <f t="shared" si="1"/>
        <v>917.97400000000005</v>
      </c>
      <c r="T12" s="8"/>
    </row>
    <row r="13" spans="1:20" s="7" customFormat="1" ht="12" customHeight="1" x14ac:dyDescent="0.2">
      <c r="A13" s="169" t="s">
        <v>36</v>
      </c>
      <c r="B13" s="286">
        <v>0</v>
      </c>
      <c r="C13" s="286">
        <v>0</v>
      </c>
      <c r="D13" s="286">
        <v>0</v>
      </c>
      <c r="E13" s="286">
        <v>0</v>
      </c>
      <c r="F13" s="286">
        <v>0</v>
      </c>
      <c r="G13" s="286">
        <v>0</v>
      </c>
      <c r="H13" s="286">
        <v>0</v>
      </c>
      <c r="I13" s="286">
        <v>0</v>
      </c>
      <c r="J13" s="286">
        <v>0</v>
      </c>
      <c r="K13" s="286">
        <v>0</v>
      </c>
      <c r="L13" s="286">
        <v>0</v>
      </c>
      <c r="M13" s="286">
        <v>5.6000000000000001E-2</v>
      </c>
      <c r="N13" s="286">
        <v>0</v>
      </c>
      <c r="O13" s="204">
        <v>0</v>
      </c>
      <c r="P13" s="197">
        <f t="shared" si="1"/>
        <v>5.6000000000000001E-2</v>
      </c>
      <c r="T13" s="8"/>
    </row>
    <row r="14" spans="1:20" s="7" customFormat="1" ht="12" customHeight="1" x14ac:dyDescent="0.2">
      <c r="A14" s="169" t="s">
        <v>35</v>
      </c>
      <c r="B14" s="286">
        <v>0</v>
      </c>
      <c r="C14" s="286">
        <v>0</v>
      </c>
      <c r="D14" s="286">
        <v>58.313216999999995</v>
      </c>
      <c r="E14" s="286">
        <v>0.66422999999999999</v>
      </c>
      <c r="F14" s="286">
        <v>19.835474000000001</v>
      </c>
      <c r="G14" s="286">
        <v>0</v>
      </c>
      <c r="H14" s="286">
        <v>3.0157000000000003</v>
      </c>
      <c r="I14" s="286">
        <v>586.79716000000008</v>
      </c>
      <c r="J14" s="286">
        <v>0</v>
      </c>
      <c r="K14" s="286">
        <v>16.466999999999999</v>
      </c>
      <c r="L14" s="286">
        <v>0</v>
      </c>
      <c r="M14" s="286">
        <v>263.89377500000001</v>
      </c>
      <c r="N14" s="286">
        <v>2.8180149999999999</v>
      </c>
      <c r="O14" s="204">
        <v>17.888999999999999</v>
      </c>
      <c r="P14" s="197">
        <f t="shared" si="1"/>
        <v>969.69357100000002</v>
      </c>
      <c r="T14" s="8"/>
    </row>
    <row r="15" spans="1:20" s="7" customFormat="1" ht="12" customHeight="1" x14ac:dyDescent="0.2">
      <c r="A15" s="169" t="s">
        <v>34</v>
      </c>
      <c r="B15" s="286">
        <v>0</v>
      </c>
      <c r="C15" s="286">
        <v>0</v>
      </c>
      <c r="D15" s="286">
        <v>0</v>
      </c>
      <c r="E15" s="286">
        <v>0</v>
      </c>
      <c r="F15" s="286">
        <v>0</v>
      </c>
      <c r="G15" s="286">
        <v>0</v>
      </c>
      <c r="H15" s="286">
        <v>0</v>
      </c>
      <c r="I15" s="286">
        <v>0</v>
      </c>
      <c r="J15" s="286">
        <v>0.34292999999999996</v>
      </c>
      <c r="K15" s="286">
        <v>0</v>
      </c>
      <c r="L15" s="286">
        <v>0</v>
      </c>
      <c r="M15" s="286">
        <v>11.819370999999999</v>
      </c>
      <c r="N15" s="286">
        <v>0</v>
      </c>
      <c r="O15" s="204">
        <v>28.507000000000001</v>
      </c>
      <c r="P15" s="197">
        <f t="shared" si="1"/>
        <v>40.669301000000004</v>
      </c>
      <c r="T15" s="8"/>
    </row>
    <row r="16" spans="1:20" s="7" customFormat="1" ht="12" customHeight="1" x14ac:dyDescent="0.2">
      <c r="A16" s="169" t="s">
        <v>33</v>
      </c>
      <c r="B16" s="286">
        <v>805.78499999999997</v>
      </c>
      <c r="C16" s="286">
        <v>8.5290280000000003</v>
      </c>
      <c r="D16" s="286">
        <v>1192.5250800000003</v>
      </c>
      <c r="E16" s="286">
        <v>1.0325739999999999</v>
      </c>
      <c r="F16" s="286">
        <v>8.7680400000000009</v>
      </c>
      <c r="G16" s="286">
        <v>0</v>
      </c>
      <c r="H16" s="286">
        <v>510.42399999999998</v>
      </c>
      <c r="I16" s="286">
        <v>16.114000000000001</v>
      </c>
      <c r="J16" s="286">
        <v>377.50012400000003</v>
      </c>
      <c r="K16" s="286">
        <v>0</v>
      </c>
      <c r="L16" s="286">
        <v>282.13557799999995</v>
      </c>
      <c r="M16" s="286">
        <v>68.962000000000003</v>
      </c>
      <c r="N16" s="286">
        <v>6.6827600000000009</v>
      </c>
      <c r="O16" s="204">
        <v>28.616000000000003</v>
      </c>
      <c r="P16" s="197">
        <f t="shared" si="1"/>
        <v>3307.0741840000005</v>
      </c>
      <c r="T16" s="8"/>
    </row>
    <row r="17" spans="1:20" s="7" customFormat="1" ht="12" customHeight="1" x14ac:dyDescent="0.2">
      <c r="A17" s="169" t="s">
        <v>32</v>
      </c>
      <c r="B17" s="286">
        <v>0</v>
      </c>
      <c r="C17" s="286">
        <v>0.58686200000000011</v>
      </c>
      <c r="D17" s="286">
        <v>0</v>
      </c>
      <c r="E17" s="286">
        <v>24.421210000000002</v>
      </c>
      <c r="F17" s="286">
        <v>0</v>
      </c>
      <c r="G17" s="286">
        <v>0</v>
      </c>
      <c r="H17" s="286">
        <v>0</v>
      </c>
      <c r="I17" s="286">
        <v>1377.7679279999998</v>
      </c>
      <c r="J17" s="286">
        <v>0</v>
      </c>
      <c r="K17" s="286">
        <v>0</v>
      </c>
      <c r="L17" s="286">
        <v>0.36499999999999999</v>
      </c>
      <c r="M17" s="286">
        <v>555.220553</v>
      </c>
      <c r="N17" s="286">
        <v>59.360999999999997</v>
      </c>
      <c r="O17" s="204">
        <v>120.178</v>
      </c>
      <c r="P17" s="197">
        <f t="shared" si="1"/>
        <v>2137.9005529999999</v>
      </c>
      <c r="T17" s="8"/>
    </row>
    <row r="18" spans="1:20" s="7" customFormat="1" ht="12" customHeight="1" x14ac:dyDescent="0.2">
      <c r="A18" s="169" t="s">
        <v>3</v>
      </c>
      <c r="B18" s="286">
        <v>0</v>
      </c>
      <c r="C18" s="286">
        <v>0</v>
      </c>
      <c r="D18" s="286">
        <v>0</v>
      </c>
      <c r="E18" s="286">
        <v>0</v>
      </c>
      <c r="F18" s="286">
        <v>0</v>
      </c>
      <c r="G18" s="286">
        <v>0</v>
      </c>
      <c r="H18" s="286">
        <v>0</v>
      </c>
      <c r="I18" s="286">
        <v>0</v>
      </c>
      <c r="J18" s="286">
        <v>0</v>
      </c>
      <c r="K18" s="286">
        <v>0</v>
      </c>
      <c r="L18" s="286">
        <v>0</v>
      </c>
      <c r="M18" s="286">
        <v>0</v>
      </c>
      <c r="N18" s="286">
        <v>0</v>
      </c>
      <c r="O18" s="204">
        <v>0</v>
      </c>
      <c r="P18" s="197">
        <f t="shared" si="1"/>
        <v>0</v>
      </c>
      <c r="T18" s="8"/>
    </row>
    <row r="19" spans="1:20" s="7" customFormat="1" ht="12" customHeight="1" x14ac:dyDescent="0.2">
      <c r="A19" s="169" t="s">
        <v>31</v>
      </c>
      <c r="B19" s="286">
        <v>4.5999999999999999E-2</v>
      </c>
      <c r="C19" s="286">
        <v>20.584150000000001</v>
      </c>
      <c r="D19" s="286">
        <v>7.9061380000000012</v>
      </c>
      <c r="E19" s="286">
        <v>0.572542</v>
      </c>
      <c r="F19" s="286">
        <v>0.16200000000000001</v>
      </c>
      <c r="G19" s="286">
        <v>3.3680300000000005</v>
      </c>
      <c r="H19" s="286">
        <v>16.137222000000001</v>
      </c>
      <c r="I19" s="286">
        <v>46.662362999999999</v>
      </c>
      <c r="J19" s="286">
        <v>76.838855999999993</v>
      </c>
      <c r="K19" s="286">
        <v>0.34529399999999999</v>
      </c>
      <c r="L19" s="286">
        <v>7.754179999999999</v>
      </c>
      <c r="M19" s="286">
        <v>23.055932999999985</v>
      </c>
      <c r="N19" s="286">
        <v>2.2838970000000005</v>
      </c>
      <c r="O19" s="204">
        <v>1.6433700000000002</v>
      </c>
      <c r="P19" s="197">
        <f t="shared" si="1"/>
        <v>207.35997499999996</v>
      </c>
      <c r="T19" s="8"/>
    </row>
    <row r="20" spans="1:20" s="7" customFormat="1" ht="12" customHeight="1" x14ac:dyDescent="0.2">
      <c r="A20" s="169" t="s">
        <v>30</v>
      </c>
      <c r="B20" s="286">
        <v>2648.6237599999995</v>
      </c>
      <c r="C20" s="286">
        <v>517.15917799999988</v>
      </c>
      <c r="D20" s="286">
        <v>2962.5284800000027</v>
      </c>
      <c r="E20" s="286">
        <v>837.25595800000008</v>
      </c>
      <c r="F20" s="286">
        <v>574.12609400000031</v>
      </c>
      <c r="G20" s="286">
        <v>927.78426600000023</v>
      </c>
      <c r="H20" s="286">
        <v>1181.741217</v>
      </c>
      <c r="I20" s="286">
        <v>1899.8556729999993</v>
      </c>
      <c r="J20" s="286">
        <v>1158.1904969999994</v>
      </c>
      <c r="K20" s="286">
        <v>366.38140699999997</v>
      </c>
      <c r="L20" s="286">
        <v>595.75658900000042</v>
      </c>
      <c r="M20" s="286">
        <v>4202.7517680000001</v>
      </c>
      <c r="N20" s="286">
        <v>988.80042200000059</v>
      </c>
      <c r="O20" s="204">
        <v>941.45956300000046</v>
      </c>
      <c r="P20" s="197">
        <f t="shared" si="1"/>
        <v>19802.414872000005</v>
      </c>
      <c r="T20" s="8"/>
    </row>
    <row r="21" spans="1:20" s="4" customFormat="1" ht="11.25" x14ac:dyDescent="0.2">
      <c r="A21" s="208"/>
      <c r="P21" s="3"/>
    </row>
    <row r="22" spans="1:20" s="7" customFormat="1" x14ac:dyDescent="0.2">
      <c r="A22" s="67"/>
      <c r="B22" s="68"/>
      <c r="C22" s="68"/>
      <c r="D22" s="68"/>
      <c r="E22" s="68"/>
      <c r="F22" s="68"/>
      <c r="G22" s="68"/>
      <c r="H22" s="68"/>
      <c r="I22" s="68"/>
      <c r="J22" s="68"/>
      <c r="K22" s="68"/>
      <c r="L22" s="68"/>
      <c r="M22" s="68"/>
      <c r="N22" s="68"/>
      <c r="O22" s="68"/>
      <c r="P22" s="67"/>
    </row>
    <row r="23" spans="1:20" s="7" customFormat="1" x14ac:dyDescent="0.2">
      <c r="A23" s="67"/>
      <c r="B23" s="68"/>
      <c r="C23" s="68"/>
      <c r="D23" s="68"/>
      <c r="E23" s="68"/>
      <c r="F23" s="68"/>
      <c r="G23" s="68"/>
      <c r="H23" s="68"/>
      <c r="I23" s="68"/>
      <c r="J23" s="68"/>
      <c r="K23" s="68"/>
      <c r="L23" s="68"/>
      <c r="M23" s="68"/>
      <c r="N23" s="68"/>
      <c r="O23" s="68"/>
      <c r="P23" s="68"/>
    </row>
    <row r="24" spans="1:20" s="7" customFormat="1" x14ac:dyDescent="0.2">
      <c r="A24" s="67"/>
      <c r="B24" s="68"/>
      <c r="C24" s="68"/>
      <c r="D24" s="68"/>
      <c r="E24" s="68"/>
      <c r="F24" s="68"/>
      <c r="G24" s="68"/>
      <c r="H24" s="68"/>
      <c r="I24" s="68"/>
      <c r="J24" s="68"/>
      <c r="K24" s="68"/>
      <c r="L24" s="68"/>
      <c r="M24" s="68"/>
      <c r="N24" s="68"/>
      <c r="O24" s="68"/>
      <c r="P24" s="68"/>
      <c r="Q24" s="69"/>
    </row>
    <row r="25" spans="1:20" s="7" customFormat="1" x14ac:dyDescent="0.2">
      <c r="A25" s="67"/>
      <c r="B25" s="68"/>
      <c r="C25" s="68"/>
      <c r="D25" s="68"/>
      <c r="E25" s="68"/>
      <c r="F25" s="68"/>
      <c r="G25" s="68"/>
      <c r="H25" s="68"/>
      <c r="I25" s="68"/>
      <c r="J25" s="68"/>
      <c r="K25" s="68"/>
      <c r="L25" s="68"/>
      <c r="M25" s="68"/>
      <c r="N25" s="68"/>
      <c r="O25" s="68"/>
      <c r="P25" s="68"/>
      <c r="Q25" s="69"/>
    </row>
    <row r="26" spans="1:20" s="7" customFormat="1" x14ac:dyDescent="0.2">
      <c r="A26" s="67"/>
      <c r="B26" s="68"/>
      <c r="C26" s="68"/>
      <c r="D26" s="68"/>
      <c r="E26" s="68"/>
      <c r="F26" s="68"/>
      <c r="G26" s="68"/>
      <c r="H26" s="68"/>
      <c r="I26" s="68"/>
      <c r="J26" s="68"/>
      <c r="K26" s="68"/>
      <c r="L26" s="68"/>
      <c r="M26" s="68"/>
      <c r="N26" s="68"/>
      <c r="O26" s="68"/>
      <c r="P26" s="68"/>
      <c r="S26" s="8"/>
    </row>
    <row r="27" spans="1:20" s="7" customFormat="1" x14ac:dyDescent="0.2">
      <c r="A27" s="67"/>
      <c r="B27" s="68"/>
      <c r="C27" s="68"/>
      <c r="D27" s="68"/>
      <c r="E27" s="68"/>
      <c r="F27" s="68"/>
      <c r="G27" s="68"/>
      <c r="H27" s="68"/>
      <c r="I27" s="68"/>
      <c r="J27" s="68"/>
      <c r="K27" s="68"/>
      <c r="L27" s="68"/>
      <c r="M27" s="68"/>
      <c r="N27" s="68"/>
      <c r="O27" s="68"/>
      <c r="P27" s="68"/>
    </row>
    <row r="28" spans="1:20" s="7" customFormat="1" x14ac:dyDescent="0.2">
      <c r="A28" s="67"/>
      <c r="B28" s="68"/>
      <c r="C28" s="68"/>
      <c r="D28" s="68"/>
      <c r="E28" s="68"/>
      <c r="F28" s="68"/>
      <c r="G28" s="68"/>
      <c r="H28" s="68"/>
      <c r="I28" s="68"/>
      <c r="J28" s="68"/>
      <c r="K28" s="68"/>
      <c r="L28" s="68"/>
      <c r="M28" s="68"/>
      <c r="N28" s="68"/>
      <c r="O28" s="68"/>
      <c r="P28" s="68"/>
    </row>
    <row r="29" spans="1:20" s="7" customFormat="1" x14ac:dyDescent="0.2">
      <c r="A29" s="67"/>
      <c r="B29" s="68"/>
      <c r="C29" s="68"/>
      <c r="D29" s="68"/>
      <c r="E29" s="68"/>
      <c r="F29" s="68"/>
      <c r="G29" s="68"/>
      <c r="H29" s="68"/>
      <c r="I29" s="68"/>
      <c r="J29" s="68"/>
      <c r="K29" s="68"/>
      <c r="L29" s="68"/>
      <c r="M29" s="68"/>
      <c r="N29" s="68"/>
      <c r="O29" s="68"/>
      <c r="P29" s="68"/>
    </row>
    <row r="30" spans="1:20" s="7" customFormat="1" x14ac:dyDescent="0.2">
      <c r="A30" s="67"/>
      <c r="B30" s="68"/>
      <c r="C30" s="68"/>
      <c r="D30" s="68"/>
      <c r="E30" s="68"/>
      <c r="F30" s="68"/>
      <c r="G30" s="68"/>
      <c r="H30" s="68"/>
      <c r="I30" s="68"/>
      <c r="J30" s="68"/>
      <c r="K30" s="68"/>
      <c r="L30" s="68"/>
      <c r="M30" s="68"/>
      <c r="N30" s="68"/>
      <c r="O30" s="68"/>
      <c r="P30" s="68"/>
    </row>
    <row r="31" spans="1:20" s="7" customFormat="1" x14ac:dyDescent="0.2">
      <c r="A31" s="67"/>
      <c r="B31" s="68"/>
      <c r="C31" s="68"/>
      <c r="D31" s="68"/>
      <c r="E31" s="68"/>
      <c r="F31" s="68"/>
      <c r="G31" s="68"/>
      <c r="H31" s="68"/>
      <c r="I31" s="68"/>
      <c r="J31" s="68"/>
      <c r="K31" s="68"/>
      <c r="L31" s="68"/>
      <c r="M31" s="68"/>
      <c r="N31" s="68"/>
      <c r="O31" s="68"/>
      <c r="P31" s="68"/>
    </row>
    <row r="32" spans="1:20" s="7" customFormat="1" x14ac:dyDescent="0.2">
      <c r="A32" s="67"/>
      <c r="B32" s="68"/>
      <c r="C32" s="68"/>
      <c r="D32" s="68"/>
      <c r="E32" s="68"/>
      <c r="F32" s="68"/>
      <c r="G32" s="68"/>
      <c r="H32" s="68"/>
      <c r="I32" s="68"/>
      <c r="J32" s="68"/>
      <c r="K32" s="68"/>
      <c r="L32" s="68"/>
      <c r="M32" s="68"/>
      <c r="N32" s="68"/>
      <c r="O32" s="68"/>
      <c r="P32" s="68"/>
    </row>
    <row r="33" spans="1:16" s="7" customFormat="1" x14ac:dyDescent="0.2">
      <c r="A33" s="67"/>
      <c r="B33" s="68"/>
      <c r="C33" s="68"/>
      <c r="D33" s="68"/>
      <c r="E33" s="68"/>
      <c r="F33" s="68"/>
      <c r="G33" s="68"/>
      <c r="H33" s="68"/>
      <c r="I33" s="68"/>
      <c r="J33" s="68"/>
      <c r="K33" s="68"/>
      <c r="L33" s="68"/>
      <c r="M33" s="68"/>
      <c r="N33" s="68"/>
      <c r="O33" s="68"/>
      <c r="P33" s="68"/>
    </row>
    <row r="34" spans="1:16" s="7" customFormat="1" x14ac:dyDescent="0.2">
      <c r="A34" s="67"/>
      <c r="B34" s="68"/>
      <c r="C34" s="68"/>
      <c r="D34" s="68"/>
      <c r="E34" s="68"/>
      <c r="F34" s="68"/>
      <c r="G34" s="68"/>
      <c r="H34" s="68"/>
      <c r="I34" s="68"/>
      <c r="J34" s="68"/>
      <c r="K34" s="68"/>
      <c r="L34" s="68"/>
      <c r="M34" s="68"/>
      <c r="N34" s="68"/>
      <c r="O34" s="68"/>
      <c r="P34" s="68"/>
    </row>
    <row r="35" spans="1:16" s="7" customFormat="1" x14ac:dyDescent="0.2">
      <c r="A35" s="67"/>
      <c r="B35" s="68"/>
      <c r="C35" s="68"/>
      <c r="D35" s="68"/>
      <c r="E35" s="68"/>
      <c r="F35" s="68"/>
      <c r="G35" s="68"/>
      <c r="H35" s="68"/>
      <c r="I35" s="68"/>
      <c r="J35" s="68"/>
      <c r="K35" s="68"/>
      <c r="L35" s="68"/>
      <c r="M35" s="68"/>
      <c r="N35" s="68"/>
      <c r="O35" s="68"/>
      <c r="P35" s="68"/>
    </row>
    <row r="36" spans="1:16" s="7" customFormat="1" x14ac:dyDescent="0.2">
      <c r="A36" s="67"/>
      <c r="B36" s="68"/>
      <c r="C36" s="68"/>
      <c r="D36" s="68"/>
      <c r="E36" s="68"/>
      <c r="F36" s="68"/>
      <c r="G36" s="68"/>
      <c r="H36" s="68"/>
      <c r="I36" s="68"/>
      <c r="J36" s="68"/>
      <c r="K36" s="68"/>
      <c r="L36" s="68"/>
      <c r="M36" s="68"/>
      <c r="N36" s="68"/>
      <c r="O36" s="68"/>
      <c r="P36" s="68"/>
    </row>
    <row r="37" spans="1:16" s="7" customFormat="1" x14ac:dyDescent="0.2">
      <c r="A37" s="67"/>
      <c r="B37" s="68"/>
      <c r="C37" s="68"/>
      <c r="D37" s="68"/>
      <c r="E37" s="68"/>
      <c r="F37" s="68"/>
      <c r="G37" s="68"/>
      <c r="H37" s="68"/>
      <c r="I37" s="68"/>
      <c r="J37" s="68"/>
      <c r="K37" s="68"/>
      <c r="L37" s="68"/>
      <c r="M37" s="68"/>
      <c r="N37" s="68"/>
      <c r="O37" s="68"/>
      <c r="P37" s="68"/>
    </row>
    <row r="38" spans="1:16" s="7" customFormat="1" x14ac:dyDescent="0.2">
      <c r="A38" s="67"/>
      <c r="B38" s="68"/>
      <c r="C38" s="68"/>
      <c r="D38" s="68"/>
      <c r="E38" s="68"/>
      <c r="F38" s="68"/>
      <c r="G38" s="68"/>
      <c r="H38" s="68"/>
      <c r="I38" s="68"/>
      <c r="J38" s="68"/>
      <c r="K38" s="68"/>
      <c r="L38" s="68"/>
      <c r="M38" s="68"/>
      <c r="N38" s="68"/>
      <c r="O38" s="68"/>
      <c r="P38" s="68"/>
    </row>
    <row r="39" spans="1:16" s="7" customFormat="1" x14ac:dyDescent="0.2">
      <c r="A39" s="67"/>
      <c r="B39" s="68"/>
      <c r="C39" s="68"/>
      <c r="D39" s="68"/>
      <c r="E39" s="68"/>
      <c r="F39" s="68"/>
      <c r="G39" s="68"/>
      <c r="H39" s="68"/>
      <c r="I39" s="68"/>
      <c r="J39" s="68"/>
      <c r="K39" s="68"/>
      <c r="L39" s="68"/>
      <c r="M39" s="68"/>
      <c r="N39" s="68"/>
      <c r="O39" s="68"/>
      <c r="P39" s="68"/>
    </row>
    <row r="40" spans="1:16" s="7" customFormat="1" x14ac:dyDescent="0.2">
      <c r="A40" s="67"/>
      <c r="B40" s="68"/>
      <c r="C40" s="68"/>
      <c r="D40" s="68"/>
      <c r="E40" s="68"/>
      <c r="F40" s="68"/>
      <c r="G40" s="68"/>
      <c r="H40" s="68"/>
      <c r="I40" s="68"/>
      <c r="J40" s="68"/>
      <c r="K40" s="68"/>
      <c r="L40" s="68"/>
      <c r="M40" s="68"/>
      <c r="N40" s="68"/>
      <c r="O40" s="68"/>
      <c r="P40" s="68"/>
    </row>
    <row r="41" spans="1:16" s="7" customFormat="1" x14ac:dyDescent="0.2">
      <c r="A41" s="67"/>
      <c r="B41" s="68"/>
      <c r="C41" s="68"/>
      <c r="D41" s="68"/>
      <c r="E41" s="68"/>
      <c r="F41" s="68"/>
      <c r="G41" s="68"/>
      <c r="H41" s="68"/>
      <c r="I41" s="68"/>
      <c r="J41" s="68"/>
      <c r="K41" s="68"/>
      <c r="L41" s="68"/>
      <c r="M41" s="68"/>
      <c r="N41" s="68"/>
      <c r="O41" s="68"/>
      <c r="P41" s="68"/>
    </row>
    <row r="42" spans="1:16" s="7" customFormat="1" x14ac:dyDescent="0.2">
      <c r="A42" s="2"/>
      <c r="B42" s="2"/>
      <c r="C42" s="2"/>
      <c r="D42" s="2"/>
      <c r="E42" s="2"/>
      <c r="F42" s="2"/>
      <c r="G42" s="2"/>
      <c r="H42" s="2"/>
      <c r="I42" s="2"/>
      <c r="J42" s="2"/>
      <c r="K42" s="2"/>
      <c r="L42" s="2"/>
      <c r="M42" s="2"/>
      <c r="N42" s="2"/>
      <c r="O42" s="2"/>
      <c r="P42" s="2"/>
    </row>
    <row r="44" spans="1:16" x14ac:dyDescent="0.2">
      <c r="C44" s="70"/>
    </row>
    <row r="45" spans="1:16" x14ac:dyDescent="0.2">
      <c r="C45" s="70"/>
    </row>
    <row r="46" spans="1:16" x14ac:dyDescent="0.2">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dimension ref="A1:Z54"/>
  <sheetViews>
    <sheetView showGridLines="0" view="pageBreakPreview" topLeftCell="A19" zoomScaleNormal="70" zoomScaleSheetLayoutView="100" workbookViewId="0">
      <selection activeCell="M38" sqref="M38"/>
    </sheetView>
  </sheetViews>
  <sheetFormatPr defaultColWidth="9.140625" defaultRowHeight="12" x14ac:dyDescent="0.2"/>
  <cols>
    <col min="1" max="1" width="31.42578125" style="7" customWidth="1"/>
    <col min="2" max="13" width="8.5703125" style="7" customWidth="1"/>
    <col min="14" max="14" width="9.85546875" style="7" customWidth="1"/>
    <col min="15" max="16384" width="9.140625" style="7"/>
  </cols>
  <sheetData>
    <row r="1" spans="1:26" ht="18" x14ac:dyDescent="0.25">
      <c r="A1" s="246" t="s">
        <v>275</v>
      </c>
      <c r="B1" s="73"/>
      <c r="C1" s="73"/>
      <c r="D1" s="73"/>
      <c r="N1" s="249" t="str">
        <f>'3'!N1</f>
        <v>2024</v>
      </c>
    </row>
    <row r="2" spans="1:26" ht="6" customHeight="1" x14ac:dyDescent="0.2"/>
    <row r="3" spans="1:26" ht="12" customHeight="1" x14ac:dyDescent="0.2">
      <c r="A3" s="332"/>
      <c r="B3" s="333" t="s">
        <v>42</v>
      </c>
      <c r="C3" s="334"/>
      <c r="D3" s="335"/>
      <c r="E3" s="333" t="s">
        <v>43</v>
      </c>
      <c r="F3" s="334"/>
      <c r="G3" s="335"/>
      <c r="H3" s="333" t="s">
        <v>44</v>
      </c>
      <c r="I3" s="334"/>
      <c r="J3" s="335"/>
      <c r="K3" s="333" t="s">
        <v>45</v>
      </c>
      <c r="L3" s="334"/>
      <c r="M3" s="335"/>
      <c r="N3" s="218" t="s">
        <v>7</v>
      </c>
    </row>
    <row r="4" spans="1:26" x14ac:dyDescent="0.2">
      <c r="A4" s="332"/>
      <c r="B4" s="298" t="s">
        <v>8</v>
      </c>
      <c r="C4" s="186" t="s">
        <v>9</v>
      </c>
      <c r="D4" s="299" t="s">
        <v>10</v>
      </c>
      <c r="E4" s="298" t="s">
        <v>11</v>
      </c>
      <c r="F4" s="186" t="s">
        <v>12</v>
      </c>
      <c r="G4" s="299" t="s">
        <v>13</v>
      </c>
      <c r="H4" s="298" t="s">
        <v>14</v>
      </c>
      <c r="I4" s="186" t="s">
        <v>15</v>
      </c>
      <c r="J4" s="299" t="s">
        <v>16</v>
      </c>
      <c r="K4" s="298" t="s">
        <v>17</v>
      </c>
      <c r="L4" s="186" t="s">
        <v>18</v>
      </c>
      <c r="M4" s="299" t="s">
        <v>19</v>
      </c>
      <c r="N4" s="207"/>
    </row>
    <row r="5" spans="1:26" x14ac:dyDescent="0.2">
      <c r="A5" s="171" t="s">
        <v>73</v>
      </c>
      <c r="B5" s="292">
        <f>SUM(B6:B13)</f>
        <v>6394.9414150000002</v>
      </c>
      <c r="C5" s="276">
        <f t="shared" ref="C5:M5" si="0">SUM(C6:C13)</f>
        <v>4270.0011239999994</v>
      </c>
      <c r="D5" s="293">
        <f t="shared" si="0"/>
        <v>3799.8961140000001</v>
      </c>
      <c r="E5" s="292">
        <f t="shared" si="0"/>
        <v>2714.6078299999999</v>
      </c>
      <c r="F5" s="276">
        <f t="shared" si="0"/>
        <v>1516.8737060000003</v>
      </c>
      <c r="G5" s="293">
        <f t="shared" si="0"/>
        <v>1124.1272149999998</v>
      </c>
      <c r="H5" s="292">
        <f t="shared" si="0"/>
        <v>776.39590099999987</v>
      </c>
      <c r="I5" s="276">
        <f t="shared" si="0"/>
        <v>889.37770099999989</v>
      </c>
      <c r="J5" s="293">
        <f t="shared" si="0"/>
        <v>1458.6787449999999</v>
      </c>
      <c r="K5" s="292">
        <f t="shared" si="0"/>
        <v>2812.8415939999995</v>
      </c>
      <c r="L5" s="276">
        <f t="shared" si="0"/>
        <v>4619.5033659999999</v>
      </c>
      <c r="M5" s="293">
        <f t="shared" si="0"/>
        <v>5453.8730079999996</v>
      </c>
      <c r="N5" s="200">
        <f t="shared" ref="N5" si="1">SUM(N6:N13)</f>
        <v>35831.117719000002</v>
      </c>
    </row>
    <row r="6" spans="1:26" x14ac:dyDescent="0.2">
      <c r="A6" s="172" t="s">
        <v>63</v>
      </c>
      <c r="B6" s="290">
        <v>56.308879999999995</v>
      </c>
      <c r="C6" s="277">
        <v>21.243119999999998</v>
      </c>
      <c r="D6" s="291">
        <v>27.154589999999999</v>
      </c>
      <c r="E6" s="290">
        <v>1.3599100000000002</v>
      </c>
      <c r="F6" s="277">
        <v>4.3885899999999998</v>
      </c>
      <c r="G6" s="291">
        <v>3.2588200000000001</v>
      </c>
      <c r="H6" s="290">
        <v>3.9665700000000004</v>
      </c>
      <c r="I6" s="277">
        <v>6.9315200000000008</v>
      </c>
      <c r="J6" s="291">
        <v>0.81520000000000004</v>
      </c>
      <c r="K6" s="290">
        <v>5.1467499999999999</v>
      </c>
      <c r="L6" s="277">
        <v>49.931729999999995</v>
      </c>
      <c r="M6" s="291">
        <v>56.178150000000002</v>
      </c>
      <c r="N6" s="197">
        <f>SUM(B6:M6)</f>
        <v>236.68383</v>
      </c>
      <c r="O6" s="11"/>
      <c r="T6" s="128"/>
    </row>
    <row r="7" spans="1:26" x14ac:dyDescent="0.2">
      <c r="A7" s="172" t="s">
        <v>64</v>
      </c>
      <c r="B7" s="290">
        <v>1000.9362460000001</v>
      </c>
      <c r="C7" s="277">
        <v>611.86052000000007</v>
      </c>
      <c r="D7" s="291">
        <v>550.07339400000001</v>
      </c>
      <c r="E7" s="290">
        <v>389.64815299999998</v>
      </c>
      <c r="F7" s="277">
        <v>153.166617</v>
      </c>
      <c r="G7" s="291">
        <v>115.32348599999999</v>
      </c>
      <c r="H7" s="290">
        <v>80.427700000000002</v>
      </c>
      <c r="I7" s="277">
        <v>94.241042000000007</v>
      </c>
      <c r="J7" s="291">
        <v>125.77087800000001</v>
      </c>
      <c r="K7" s="290">
        <v>374.83876600000002</v>
      </c>
      <c r="L7" s="277">
        <v>658.50962000000004</v>
      </c>
      <c r="M7" s="291">
        <v>764.85746600000004</v>
      </c>
      <c r="N7" s="197">
        <f t="shared" ref="N7:N13" si="2">SUM(B7:M7)</f>
        <v>4919.6538880000007</v>
      </c>
      <c r="O7" s="11"/>
      <c r="T7" s="128"/>
    </row>
    <row r="8" spans="1:26" x14ac:dyDescent="0.2">
      <c r="A8" s="172" t="s">
        <v>65</v>
      </c>
      <c r="B8" s="290">
        <v>0</v>
      </c>
      <c r="C8" s="277">
        <v>0</v>
      </c>
      <c r="D8" s="291">
        <v>0</v>
      </c>
      <c r="E8" s="290">
        <v>0</v>
      </c>
      <c r="F8" s="277">
        <v>0</v>
      </c>
      <c r="G8" s="291">
        <v>0</v>
      </c>
      <c r="H8" s="290">
        <v>0</v>
      </c>
      <c r="I8" s="277">
        <v>0</v>
      </c>
      <c r="J8" s="291">
        <v>0</v>
      </c>
      <c r="K8" s="290">
        <v>0</v>
      </c>
      <c r="L8" s="277">
        <v>0</v>
      </c>
      <c r="M8" s="291">
        <v>0</v>
      </c>
      <c r="N8" s="197">
        <f t="shared" si="2"/>
        <v>0</v>
      </c>
      <c r="O8" s="11"/>
      <c r="T8" s="128"/>
    </row>
    <row r="9" spans="1:26" x14ac:dyDescent="0.2">
      <c r="A9" s="172" t="s">
        <v>66</v>
      </c>
      <c r="B9" s="290">
        <v>575.13258000000008</v>
      </c>
      <c r="C9" s="277">
        <v>348.70419299999998</v>
      </c>
      <c r="D9" s="291">
        <v>369.41837500000003</v>
      </c>
      <c r="E9" s="290">
        <v>222.33596900000001</v>
      </c>
      <c r="F9" s="277">
        <v>153.26100599999998</v>
      </c>
      <c r="G9" s="291">
        <v>116.39977800000001</v>
      </c>
      <c r="H9" s="290">
        <v>70.149237999999997</v>
      </c>
      <c r="I9" s="277">
        <v>72.288678000000004</v>
      </c>
      <c r="J9" s="291">
        <v>143.96983899999998</v>
      </c>
      <c r="K9" s="290">
        <v>207.410393</v>
      </c>
      <c r="L9" s="277">
        <v>401.14530199999996</v>
      </c>
      <c r="M9" s="291">
        <v>453.90419400000007</v>
      </c>
      <c r="N9" s="197">
        <f t="shared" si="2"/>
        <v>3134.119545</v>
      </c>
      <c r="O9" s="11"/>
      <c r="P9" s="74"/>
      <c r="Q9" s="74"/>
      <c r="R9" s="74"/>
      <c r="S9" s="74"/>
      <c r="T9" s="128"/>
    </row>
    <row r="10" spans="1:26" x14ac:dyDescent="0.2">
      <c r="A10" s="169" t="s">
        <v>67</v>
      </c>
      <c r="B10" s="290">
        <v>4762.2657090000002</v>
      </c>
      <c r="C10" s="277">
        <v>3287.9972909999997</v>
      </c>
      <c r="D10" s="291">
        <v>2853.2497549999998</v>
      </c>
      <c r="E10" s="290">
        <v>2101.1727980000001</v>
      </c>
      <c r="F10" s="277">
        <v>1206.0574930000002</v>
      </c>
      <c r="G10" s="291">
        <v>889.14513099999976</v>
      </c>
      <c r="H10" s="290">
        <v>621.85239299999989</v>
      </c>
      <c r="I10" s="277">
        <v>715.91646099999991</v>
      </c>
      <c r="J10" s="291">
        <v>1188.1018280000001</v>
      </c>
      <c r="K10" s="290">
        <v>2225.3696849999997</v>
      </c>
      <c r="L10" s="277">
        <v>3509.8227140000004</v>
      </c>
      <c r="M10" s="291">
        <v>4178.7461979999998</v>
      </c>
      <c r="N10" s="197">
        <f t="shared" si="2"/>
        <v>27539.697456000002</v>
      </c>
      <c r="O10" s="11"/>
      <c r="P10" s="74"/>
      <c r="Q10" s="74"/>
      <c r="R10" s="74"/>
      <c r="S10" s="74"/>
      <c r="T10" s="128"/>
    </row>
    <row r="11" spans="1:26" x14ac:dyDescent="0.2">
      <c r="A11" s="169" t="s">
        <v>68</v>
      </c>
      <c r="B11" s="290">
        <v>0.29799999999999999</v>
      </c>
      <c r="C11" s="277">
        <v>0.19600000000000001</v>
      </c>
      <c r="D11" s="291">
        <v>0</v>
      </c>
      <c r="E11" s="290">
        <v>9.0999999999999998E-2</v>
      </c>
      <c r="F11" s="277">
        <v>0</v>
      </c>
      <c r="G11" s="291">
        <v>0</v>
      </c>
      <c r="H11" s="290">
        <v>0</v>
      </c>
      <c r="I11" s="277">
        <v>0</v>
      </c>
      <c r="J11" s="291">
        <v>2.1000000000000001E-2</v>
      </c>
      <c r="K11" s="290">
        <v>7.5999999999999998E-2</v>
      </c>
      <c r="L11" s="277">
        <v>9.4E-2</v>
      </c>
      <c r="M11" s="291">
        <v>0.187</v>
      </c>
      <c r="N11" s="197">
        <f t="shared" si="2"/>
        <v>0.96299999999999986</v>
      </c>
      <c r="O11" s="11"/>
      <c r="P11" s="74"/>
      <c r="Q11" s="74"/>
      <c r="R11" s="74"/>
      <c r="S11" s="74"/>
      <c r="T11" s="128"/>
    </row>
    <row r="12" spans="1:26" x14ac:dyDescent="0.2">
      <c r="A12" s="169" t="s">
        <v>69</v>
      </c>
      <c r="B12" s="290">
        <v>0</v>
      </c>
      <c r="C12" s="277">
        <v>0</v>
      </c>
      <c r="D12" s="291">
        <v>0</v>
      </c>
      <c r="E12" s="290">
        <v>0</v>
      </c>
      <c r="F12" s="277">
        <v>0</v>
      </c>
      <c r="G12" s="291">
        <v>0</v>
      </c>
      <c r="H12" s="290">
        <v>0</v>
      </c>
      <c r="I12" s="277">
        <v>0</v>
      </c>
      <c r="J12" s="291">
        <v>0</v>
      </c>
      <c r="K12" s="290">
        <v>0</v>
      </c>
      <c r="L12" s="277">
        <v>0</v>
      </c>
      <c r="M12" s="291">
        <v>0</v>
      </c>
      <c r="N12" s="197">
        <f t="shared" si="2"/>
        <v>0</v>
      </c>
      <c r="O12" s="11"/>
      <c r="P12" s="74"/>
      <c r="Q12" s="74"/>
      <c r="R12" s="74"/>
      <c r="S12" s="74"/>
      <c r="T12" s="128"/>
    </row>
    <row r="13" spans="1:26" x14ac:dyDescent="0.2">
      <c r="A13" s="169" t="s">
        <v>70</v>
      </c>
      <c r="B13" s="290">
        <v>0</v>
      </c>
      <c r="C13" s="277">
        <v>0</v>
      </c>
      <c r="D13" s="291">
        <v>0</v>
      </c>
      <c r="E13" s="290">
        <v>0</v>
      </c>
      <c r="F13" s="277">
        <v>0</v>
      </c>
      <c r="G13" s="291">
        <v>0</v>
      </c>
      <c r="H13" s="290">
        <v>0</v>
      </c>
      <c r="I13" s="277">
        <v>0</v>
      </c>
      <c r="J13" s="291">
        <v>0</v>
      </c>
      <c r="K13" s="290">
        <v>0</v>
      </c>
      <c r="L13" s="277">
        <v>0</v>
      </c>
      <c r="M13" s="291">
        <v>0</v>
      </c>
      <c r="N13" s="197">
        <f t="shared" si="2"/>
        <v>0</v>
      </c>
      <c r="O13" s="11"/>
      <c r="P13" s="74"/>
      <c r="Q13" s="74"/>
      <c r="R13" s="74"/>
      <c r="S13" s="74"/>
      <c r="T13" s="128"/>
    </row>
    <row r="14" spans="1:26" x14ac:dyDescent="0.2">
      <c r="A14" s="171" t="s">
        <v>75</v>
      </c>
      <c r="B14" s="292">
        <f t="shared" ref="B14:M14" si="3">SUM(B15:B21)</f>
        <v>1220.4999549999998</v>
      </c>
      <c r="C14" s="276">
        <f t="shared" si="3"/>
        <v>986.98325000000023</v>
      </c>
      <c r="D14" s="293">
        <f t="shared" si="3"/>
        <v>972.20342599999981</v>
      </c>
      <c r="E14" s="292">
        <f t="shared" si="3"/>
        <v>738.15990700000009</v>
      </c>
      <c r="F14" s="276">
        <f t="shared" si="3"/>
        <v>459.29699399999998</v>
      </c>
      <c r="G14" s="293">
        <f t="shared" si="3"/>
        <v>345.01661999999993</v>
      </c>
      <c r="H14" s="292">
        <f t="shared" si="3"/>
        <v>340.69512200000003</v>
      </c>
      <c r="I14" s="276">
        <f t="shared" si="3"/>
        <v>333.50227200000006</v>
      </c>
      <c r="J14" s="293">
        <f t="shared" si="3"/>
        <v>435.85661299999998</v>
      </c>
      <c r="K14" s="292">
        <f t="shared" si="3"/>
        <v>811.61884100000032</v>
      </c>
      <c r="L14" s="276">
        <f t="shared" si="3"/>
        <v>1169.4476189999998</v>
      </c>
      <c r="M14" s="293">
        <f t="shared" si="3"/>
        <v>1295.1068290000001</v>
      </c>
      <c r="N14" s="200">
        <f>SUM(N15:N21)</f>
        <v>9108.3874480000013</v>
      </c>
    </row>
    <row r="15" spans="1:26" x14ac:dyDescent="0.2">
      <c r="A15" s="172" t="s">
        <v>20</v>
      </c>
      <c r="B15" s="290">
        <v>98.008571000000032</v>
      </c>
      <c r="C15" s="277">
        <v>68.458877999999984</v>
      </c>
      <c r="D15" s="291">
        <v>63.011163000000003</v>
      </c>
      <c r="E15" s="290">
        <v>44.384729000000007</v>
      </c>
      <c r="F15" s="277">
        <v>23.286592999999996</v>
      </c>
      <c r="G15" s="291">
        <v>21.598074</v>
      </c>
      <c r="H15" s="290">
        <v>6.5616940000000001</v>
      </c>
      <c r="I15" s="277">
        <v>11.454621000000001</v>
      </c>
      <c r="J15" s="291">
        <v>21.653371000000003</v>
      </c>
      <c r="K15" s="290">
        <v>48.605956999999997</v>
      </c>
      <c r="L15" s="277">
        <v>82.605693999999986</v>
      </c>
      <c r="M15" s="291">
        <v>77.526407000000006</v>
      </c>
      <c r="N15" s="197">
        <f>SUM(B15:M15)</f>
        <v>567.15575199999989</v>
      </c>
      <c r="O15" s="11"/>
      <c r="T15" s="128"/>
      <c r="U15" s="74"/>
      <c r="V15" s="74"/>
      <c r="W15" s="74"/>
      <c r="X15" s="74"/>
      <c r="Y15" s="74"/>
      <c r="Z15" s="74"/>
    </row>
    <row r="16" spans="1:26" x14ac:dyDescent="0.2">
      <c r="A16" s="172" t="s">
        <v>41</v>
      </c>
      <c r="B16" s="290">
        <v>96.903320000000008</v>
      </c>
      <c r="C16" s="277">
        <v>83.41789</v>
      </c>
      <c r="D16" s="291">
        <v>87.574250000000006</v>
      </c>
      <c r="E16" s="290">
        <v>77.139060000000001</v>
      </c>
      <c r="F16" s="277">
        <v>77.179490000000001</v>
      </c>
      <c r="G16" s="291">
        <v>69.909639999999996</v>
      </c>
      <c r="H16" s="290">
        <v>66.302940000000007</v>
      </c>
      <c r="I16" s="277">
        <v>74.627690000000001</v>
      </c>
      <c r="J16" s="291">
        <v>67.406759999999991</v>
      </c>
      <c r="K16" s="290">
        <v>48.826709999999999</v>
      </c>
      <c r="L16" s="277">
        <v>84.55328999999999</v>
      </c>
      <c r="M16" s="291">
        <v>90.561800000000005</v>
      </c>
      <c r="N16" s="197">
        <f t="shared" ref="N16:N21" si="4">SUM(B16:M16)</f>
        <v>924.40283999999997</v>
      </c>
      <c r="O16" s="11"/>
      <c r="T16" s="128"/>
      <c r="U16" s="74"/>
      <c r="V16" s="74"/>
      <c r="W16" s="74"/>
      <c r="X16" s="74"/>
      <c r="Y16" s="74"/>
      <c r="Z16" s="74"/>
    </row>
    <row r="17" spans="1:26" x14ac:dyDescent="0.2">
      <c r="A17" s="172" t="s">
        <v>21</v>
      </c>
      <c r="B17" s="290">
        <v>0</v>
      </c>
      <c r="C17" s="277">
        <v>0</v>
      </c>
      <c r="D17" s="291">
        <v>0</v>
      </c>
      <c r="E17" s="290">
        <v>0</v>
      </c>
      <c r="F17" s="277">
        <v>0</v>
      </c>
      <c r="G17" s="291">
        <v>0</v>
      </c>
      <c r="H17" s="290">
        <v>0</v>
      </c>
      <c r="I17" s="277">
        <v>0</v>
      </c>
      <c r="J17" s="291">
        <v>0</v>
      </c>
      <c r="K17" s="290">
        <v>0</v>
      </c>
      <c r="L17" s="277">
        <v>0</v>
      </c>
      <c r="M17" s="291">
        <v>0</v>
      </c>
      <c r="N17" s="197">
        <f t="shared" si="4"/>
        <v>0</v>
      </c>
      <c r="O17" s="11"/>
      <c r="T17" s="128"/>
      <c r="U17" s="74"/>
      <c r="V17" s="74"/>
      <c r="W17" s="74"/>
      <c r="X17" s="74"/>
      <c r="Y17" s="74"/>
      <c r="Z17" s="74"/>
    </row>
    <row r="18" spans="1:26" x14ac:dyDescent="0.2">
      <c r="A18" s="172" t="s">
        <v>22</v>
      </c>
      <c r="B18" s="290">
        <v>0.55146000000000006</v>
      </c>
      <c r="C18" s="277">
        <v>0.86016000000000004</v>
      </c>
      <c r="D18" s="291">
        <v>0</v>
      </c>
      <c r="E18" s="290">
        <v>0</v>
      </c>
      <c r="F18" s="277">
        <v>0</v>
      </c>
      <c r="G18" s="291">
        <v>0</v>
      </c>
      <c r="H18" s="290">
        <v>0</v>
      </c>
      <c r="I18" s="277">
        <v>0</v>
      </c>
      <c r="J18" s="291">
        <v>0</v>
      </c>
      <c r="K18" s="290">
        <v>0</v>
      </c>
      <c r="L18" s="277">
        <v>0</v>
      </c>
      <c r="M18" s="291">
        <v>0</v>
      </c>
      <c r="N18" s="197">
        <f t="shared" si="4"/>
        <v>1.4116200000000001</v>
      </c>
      <c r="O18" s="11"/>
      <c r="T18" s="128"/>
      <c r="U18" s="74"/>
      <c r="V18" s="74"/>
      <c r="W18" s="74"/>
      <c r="X18" s="74"/>
      <c r="Y18" s="74"/>
      <c r="Z18" s="74"/>
    </row>
    <row r="19" spans="1:26" x14ac:dyDescent="0.2">
      <c r="A19" s="172" t="s">
        <v>23</v>
      </c>
      <c r="B19" s="290">
        <v>3.7999999999999999E-2</v>
      </c>
      <c r="C19" s="277">
        <v>3.6999999999999998E-2</v>
      </c>
      <c r="D19" s="291">
        <v>4.3999999999999997E-2</v>
      </c>
      <c r="E19" s="290">
        <v>4.2000000000000003E-2</v>
      </c>
      <c r="F19" s="277">
        <v>0</v>
      </c>
      <c r="G19" s="291">
        <v>0</v>
      </c>
      <c r="H19" s="290">
        <v>0</v>
      </c>
      <c r="I19" s="277">
        <v>0</v>
      </c>
      <c r="J19" s="291">
        <v>2.5000000000000001E-2</v>
      </c>
      <c r="K19" s="290">
        <v>4.8000000000000001E-2</v>
      </c>
      <c r="L19" s="277">
        <v>5.8999999999999997E-2</v>
      </c>
      <c r="M19" s="291">
        <v>4.3999999999999997E-2</v>
      </c>
      <c r="N19" s="197">
        <f t="shared" si="4"/>
        <v>0.33699999999999997</v>
      </c>
      <c r="O19" s="11"/>
      <c r="T19" s="128"/>
    </row>
    <row r="20" spans="1:26" x14ac:dyDescent="0.2">
      <c r="A20" s="172" t="s">
        <v>24</v>
      </c>
      <c r="B20" s="290">
        <v>961.68217899999979</v>
      </c>
      <c r="C20" s="277">
        <v>798.62759000000028</v>
      </c>
      <c r="D20" s="291">
        <v>791.68223499999976</v>
      </c>
      <c r="E20" s="290">
        <v>598.98732000000007</v>
      </c>
      <c r="F20" s="277">
        <v>345.59844200000003</v>
      </c>
      <c r="G20" s="291">
        <v>244.83389199999993</v>
      </c>
      <c r="H20" s="290">
        <v>259.46904499999999</v>
      </c>
      <c r="I20" s="277">
        <v>238.50152200000008</v>
      </c>
      <c r="J20" s="291">
        <v>327.49131299999999</v>
      </c>
      <c r="K20" s="290">
        <v>683.81721300000027</v>
      </c>
      <c r="L20" s="277">
        <v>953.03649599999983</v>
      </c>
      <c r="M20" s="291">
        <v>1075.543066</v>
      </c>
      <c r="N20" s="197">
        <f t="shared" si="4"/>
        <v>7279.270313</v>
      </c>
      <c r="O20" s="11"/>
      <c r="T20" s="128"/>
    </row>
    <row r="21" spans="1:26" x14ac:dyDescent="0.2">
      <c r="A21" s="169" t="s">
        <v>116</v>
      </c>
      <c r="B21" s="290">
        <v>63.316425000000002</v>
      </c>
      <c r="C21" s="277">
        <v>35.581732000000002</v>
      </c>
      <c r="D21" s="291">
        <v>29.891777999999999</v>
      </c>
      <c r="E21" s="290">
        <v>17.606798000000001</v>
      </c>
      <c r="F21" s="277">
        <v>13.232469000000002</v>
      </c>
      <c r="G21" s="291">
        <v>8.6750139999999991</v>
      </c>
      <c r="H21" s="290">
        <v>8.3614429999999995</v>
      </c>
      <c r="I21" s="277">
        <v>8.9184390000000011</v>
      </c>
      <c r="J21" s="291">
        <v>19.280169000000001</v>
      </c>
      <c r="K21" s="290">
        <v>30.320961</v>
      </c>
      <c r="L21" s="277">
        <v>49.193139000000002</v>
      </c>
      <c r="M21" s="291">
        <v>51.431556000000008</v>
      </c>
      <c r="N21" s="197">
        <f t="shared" si="4"/>
        <v>335.80992300000003</v>
      </c>
      <c r="O21" s="11"/>
      <c r="T21" s="128"/>
    </row>
    <row r="22" spans="1:26" x14ac:dyDescent="0.2">
      <c r="A22" s="171" t="s">
        <v>74</v>
      </c>
      <c r="B22" s="292">
        <f t="shared" ref="B22:N22" si="5">SUM(B23:B25)</f>
        <v>59.325439999999993</v>
      </c>
      <c r="C22" s="276">
        <f t="shared" si="5"/>
        <v>52.214308000000003</v>
      </c>
      <c r="D22" s="293">
        <f t="shared" si="5"/>
        <v>49.038086000000021</v>
      </c>
      <c r="E22" s="292">
        <f t="shared" si="5"/>
        <v>41.555479000000005</v>
      </c>
      <c r="F22" s="276">
        <f t="shared" si="5"/>
        <v>33.151497000000013</v>
      </c>
      <c r="G22" s="293">
        <f t="shared" si="5"/>
        <v>27.405393000000004</v>
      </c>
      <c r="H22" s="292">
        <f t="shared" si="5"/>
        <v>24.831748999999995</v>
      </c>
      <c r="I22" s="276">
        <f t="shared" si="5"/>
        <v>23.646504</v>
      </c>
      <c r="J22" s="293">
        <f t="shared" si="5"/>
        <v>29.360890000000005</v>
      </c>
      <c r="K22" s="292">
        <f t="shared" si="5"/>
        <v>43.199981000000001</v>
      </c>
      <c r="L22" s="276">
        <f t="shared" si="5"/>
        <v>52.973109000000001</v>
      </c>
      <c r="M22" s="293">
        <f t="shared" si="5"/>
        <v>58.784475000000022</v>
      </c>
      <c r="N22" s="200">
        <f t="shared" si="5"/>
        <v>495.48691100000008</v>
      </c>
      <c r="O22" s="74"/>
      <c r="P22" s="74"/>
      <c r="Q22" s="74"/>
      <c r="R22" s="74"/>
      <c r="S22" s="74"/>
      <c r="T22" s="74"/>
    </row>
    <row r="23" spans="1:26" x14ac:dyDescent="0.2">
      <c r="A23" s="169" t="s">
        <v>27</v>
      </c>
      <c r="B23" s="290">
        <v>3.46</v>
      </c>
      <c r="C23" s="277">
        <v>5.05</v>
      </c>
      <c r="D23" s="291">
        <v>3.6320000000000001</v>
      </c>
      <c r="E23" s="290">
        <v>3.472</v>
      </c>
      <c r="F23" s="277">
        <v>2.57</v>
      </c>
      <c r="G23" s="291">
        <v>2.0098780000000001</v>
      </c>
      <c r="H23" s="290">
        <v>1.964105</v>
      </c>
      <c r="I23" s="277">
        <v>2.4906190000000001</v>
      </c>
      <c r="J23" s="291">
        <v>2.444099</v>
      </c>
      <c r="K23" s="290">
        <v>3.6320000000000001</v>
      </c>
      <c r="L23" s="277">
        <v>3.524</v>
      </c>
      <c r="M23" s="291">
        <v>3.9039999999999999</v>
      </c>
      <c r="N23" s="197">
        <f>SUM(B23:M23)</f>
        <v>38.152700999999993</v>
      </c>
      <c r="O23" s="114"/>
      <c r="P23" s="74"/>
      <c r="Q23" s="74"/>
      <c r="R23" s="74"/>
      <c r="S23" s="74"/>
      <c r="T23" s="128"/>
    </row>
    <row r="24" spans="1:26" x14ac:dyDescent="0.2">
      <c r="A24" s="169" t="s">
        <v>28</v>
      </c>
      <c r="B24" s="290">
        <v>0.84442399999999995</v>
      </c>
      <c r="C24" s="277">
        <v>1.4708919999999999</v>
      </c>
      <c r="D24" s="291">
        <v>1.574076</v>
      </c>
      <c r="E24" s="290">
        <v>1.752921</v>
      </c>
      <c r="F24" s="277">
        <v>1.3132409999999999</v>
      </c>
      <c r="G24" s="291">
        <v>1.5104980000000001</v>
      </c>
      <c r="H24" s="290">
        <v>1.2306889999999999</v>
      </c>
      <c r="I24" s="277">
        <v>0.92045500000000002</v>
      </c>
      <c r="J24" s="291">
        <v>1.0245390000000001</v>
      </c>
      <c r="K24" s="290">
        <v>1.1953090000000002</v>
      </c>
      <c r="L24" s="277">
        <v>1.0235909999999999</v>
      </c>
      <c r="M24" s="291">
        <v>0.91765399999999997</v>
      </c>
      <c r="N24" s="197">
        <f t="shared" ref="N24:N25" si="6">SUM(B24:M24)</f>
        <v>14.778289000000001</v>
      </c>
      <c r="O24" s="114"/>
      <c r="P24" s="74"/>
      <c r="Q24" s="74"/>
      <c r="R24" s="74"/>
      <c r="S24" s="74"/>
      <c r="T24" s="128"/>
    </row>
    <row r="25" spans="1:26" x14ac:dyDescent="0.2">
      <c r="A25" s="169" t="s">
        <v>29</v>
      </c>
      <c r="B25" s="290">
        <v>55.021015999999996</v>
      </c>
      <c r="C25" s="277">
        <v>45.693416000000006</v>
      </c>
      <c r="D25" s="291">
        <v>43.832010000000018</v>
      </c>
      <c r="E25" s="290">
        <v>36.330558000000003</v>
      </c>
      <c r="F25" s="277">
        <v>29.268256000000012</v>
      </c>
      <c r="G25" s="291">
        <v>23.885017000000005</v>
      </c>
      <c r="H25" s="290">
        <v>21.636954999999997</v>
      </c>
      <c r="I25" s="277">
        <v>20.235430000000001</v>
      </c>
      <c r="J25" s="291">
        <v>25.892252000000006</v>
      </c>
      <c r="K25" s="290">
        <v>38.372672000000001</v>
      </c>
      <c r="L25" s="277">
        <v>48.425518000000004</v>
      </c>
      <c r="M25" s="291">
        <v>53.962821000000019</v>
      </c>
      <c r="N25" s="197">
        <f t="shared" si="6"/>
        <v>442.55592100000007</v>
      </c>
      <c r="O25" s="114"/>
      <c r="P25" s="74"/>
      <c r="Q25" s="74"/>
      <c r="R25" s="74"/>
      <c r="S25" s="74"/>
      <c r="T25" s="128"/>
    </row>
    <row r="26" spans="1:26" x14ac:dyDescent="0.2">
      <c r="A26" s="208"/>
      <c r="B26" s="4"/>
      <c r="C26" s="4"/>
      <c r="D26" s="4"/>
      <c r="E26" s="4"/>
      <c r="F26" s="4"/>
      <c r="G26" s="4"/>
      <c r="H26" s="4"/>
      <c r="I26" s="4"/>
      <c r="J26" s="4"/>
      <c r="K26" s="4"/>
      <c r="L26" s="4"/>
      <c r="M26" s="4"/>
      <c r="N26" s="3"/>
      <c r="O26" s="75"/>
      <c r="P26" s="75"/>
      <c r="Q26" s="75"/>
      <c r="R26" s="75"/>
      <c r="S26" s="75"/>
      <c r="T26" s="75"/>
    </row>
    <row r="27" spans="1:26" x14ac:dyDescent="0.2">
      <c r="A27" s="10"/>
      <c r="B27" s="10"/>
      <c r="C27" s="10"/>
      <c r="D27" s="10"/>
      <c r="E27" s="10"/>
      <c r="F27" s="10"/>
      <c r="G27" s="10"/>
      <c r="H27" s="10"/>
      <c r="I27" s="10"/>
      <c r="J27" s="10"/>
    </row>
    <row r="28" spans="1:26" x14ac:dyDescent="0.2">
      <c r="A28" s="10"/>
      <c r="B28" s="10"/>
      <c r="C28" s="10"/>
      <c r="D28" s="10"/>
      <c r="E28" s="10"/>
      <c r="F28" s="10"/>
      <c r="G28" s="10"/>
      <c r="H28" s="10"/>
      <c r="I28" s="10"/>
      <c r="J28" s="10"/>
    </row>
    <row r="29" spans="1:26" x14ac:dyDescent="0.2">
      <c r="A29" s="10"/>
      <c r="B29" s="10"/>
      <c r="C29" s="10"/>
      <c r="D29" s="10"/>
      <c r="E29" s="10"/>
      <c r="F29" s="10"/>
      <c r="G29" s="10"/>
      <c r="H29" s="10"/>
      <c r="I29" s="10"/>
      <c r="J29" s="10"/>
    </row>
    <row r="30" spans="1:26" x14ac:dyDescent="0.2">
      <c r="A30" s="10"/>
      <c r="B30" s="10"/>
      <c r="C30" s="10"/>
      <c r="D30" s="10"/>
      <c r="E30" s="10"/>
      <c r="F30" s="10"/>
      <c r="G30" s="10"/>
      <c r="H30" s="10"/>
      <c r="I30" s="10"/>
      <c r="J30" s="10"/>
    </row>
    <row r="31" spans="1:26" x14ac:dyDescent="0.2">
      <c r="A31" s="10"/>
      <c r="B31" s="10"/>
      <c r="C31" s="10"/>
      <c r="D31" s="10"/>
      <c r="E31" s="10"/>
      <c r="F31" s="10"/>
      <c r="G31" s="10"/>
      <c r="H31" s="10"/>
      <c r="I31" s="10"/>
      <c r="J31" s="10"/>
    </row>
    <row r="32" spans="1:26" x14ac:dyDescent="0.2">
      <c r="A32" s="10"/>
      <c r="B32" s="10"/>
      <c r="C32" s="10"/>
      <c r="D32" s="10"/>
      <c r="E32" s="10"/>
      <c r="F32" s="10"/>
      <c r="G32" s="10"/>
      <c r="H32" s="10"/>
      <c r="I32" s="10"/>
      <c r="J32" s="10"/>
    </row>
    <row r="33" spans="1:10" x14ac:dyDescent="0.2">
      <c r="A33" s="10"/>
      <c r="B33" s="10"/>
      <c r="C33" s="10"/>
      <c r="D33" s="10"/>
      <c r="E33" s="10"/>
      <c r="F33" s="10"/>
      <c r="G33" s="10"/>
      <c r="H33" s="10"/>
      <c r="I33" s="10"/>
      <c r="J33" s="10"/>
    </row>
    <row r="34" spans="1:10" x14ac:dyDescent="0.2">
      <c r="A34" s="10"/>
      <c r="B34" s="10"/>
      <c r="C34" s="10"/>
      <c r="D34" s="10"/>
      <c r="E34" s="10"/>
      <c r="F34" s="10"/>
      <c r="G34" s="10"/>
      <c r="H34" s="10"/>
      <c r="I34" s="10"/>
      <c r="J34" s="10"/>
    </row>
    <row r="35" spans="1:10" x14ac:dyDescent="0.2">
      <c r="A35" s="74"/>
      <c r="B35" s="74"/>
      <c r="C35" s="74"/>
      <c r="D35" s="74"/>
      <c r="E35" s="74"/>
      <c r="F35" s="74"/>
      <c r="G35" s="74"/>
      <c r="H35" s="74"/>
      <c r="I35" s="74"/>
      <c r="J35" s="74"/>
    </row>
    <row r="50" spans="1:3" x14ac:dyDescent="0.2">
      <c r="A50" s="132"/>
      <c r="B50" s="132"/>
      <c r="C50" s="132"/>
    </row>
    <row r="51" spans="1:3" x14ac:dyDescent="0.2">
      <c r="A51" s="132"/>
      <c r="B51" s="132"/>
      <c r="C51" s="132"/>
    </row>
    <row r="52" spans="1:3" x14ac:dyDescent="0.2">
      <c r="A52" s="132"/>
      <c r="B52" s="132"/>
      <c r="C52" s="132"/>
    </row>
    <row r="53" spans="1:3" x14ac:dyDescent="0.2">
      <c r="A53" s="132"/>
      <c r="B53" s="132"/>
      <c r="C53" s="132"/>
    </row>
    <row r="54" spans="1:3" x14ac:dyDescent="0.2">
      <c r="A54" s="132"/>
      <c r="B54" s="132"/>
      <c r="C54" s="132"/>
    </row>
  </sheetData>
  <mergeCells count="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7"/>
  <dimension ref="A1:T36"/>
  <sheetViews>
    <sheetView showGridLines="0" view="pageBreakPreview" zoomScaleNormal="100" zoomScaleSheetLayoutView="100" workbookViewId="0">
      <selection activeCell="M38" sqref="M38"/>
    </sheetView>
  </sheetViews>
  <sheetFormatPr defaultColWidth="9.140625" defaultRowHeight="12" x14ac:dyDescent="0.2"/>
  <cols>
    <col min="1" max="1" width="24" style="7" customWidth="1"/>
    <col min="2" max="13" width="10" style="7" customWidth="1"/>
    <col min="14" max="14" width="9.140625" style="7" customWidth="1"/>
    <col min="15" max="16384" width="9.140625" style="7"/>
  </cols>
  <sheetData>
    <row r="1" spans="1:20" ht="23.25" x14ac:dyDescent="0.4">
      <c r="A1" s="182" t="s">
        <v>276</v>
      </c>
      <c r="M1" s="249" t="str">
        <f>'3'!N1</f>
        <v>2024</v>
      </c>
    </row>
    <row r="2" spans="1:20" ht="6" customHeight="1" x14ac:dyDescent="0.2"/>
    <row r="3" spans="1:20" x14ac:dyDescent="0.2">
      <c r="A3" s="332"/>
      <c r="B3" s="333" t="s">
        <v>42</v>
      </c>
      <c r="C3" s="334"/>
      <c r="D3" s="335"/>
      <c r="E3" s="333" t="s">
        <v>43</v>
      </c>
      <c r="F3" s="334"/>
      <c r="G3" s="335"/>
      <c r="H3" s="333" t="s">
        <v>44</v>
      </c>
      <c r="I3" s="334"/>
      <c r="J3" s="335"/>
      <c r="K3" s="334" t="s">
        <v>45</v>
      </c>
      <c r="L3" s="334"/>
      <c r="M3" s="334"/>
    </row>
    <row r="4" spans="1:20" x14ac:dyDescent="0.2">
      <c r="A4" s="332"/>
      <c r="B4" s="288" t="s">
        <v>8</v>
      </c>
      <c r="C4" s="278" t="s">
        <v>9</v>
      </c>
      <c r="D4" s="289" t="s">
        <v>10</v>
      </c>
      <c r="E4" s="288" t="s">
        <v>11</v>
      </c>
      <c r="F4" s="278" t="s">
        <v>12</v>
      </c>
      <c r="G4" s="289" t="s">
        <v>13</v>
      </c>
      <c r="H4" s="288" t="s">
        <v>14</v>
      </c>
      <c r="I4" s="278" t="s">
        <v>15</v>
      </c>
      <c r="J4" s="289" t="s">
        <v>16</v>
      </c>
      <c r="K4" s="201" t="s">
        <v>17</v>
      </c>
      <c r="L4" s="201" t="s">
        <v>18</v>
      </c>
      <c r="M4" s="201" t="s">
        <v>19</v>
      </c>
    </row>
    <row r="5" spans="1:20" x14ac:dyDescent="0.2">
      <c r="A5" s="334" t="s">
        <v>159</v>
      </c>
      <c r="B5" s="338">
        <f>D6</f>
        <v>37967.102849999996</v>
      </c>
      <c r="C5" s="327"/>
      <c r="D5" s="339"/>
      <c r="E5" s="338">
        <f>G6</f>
        <v>37781.11131</v>
      </c>
      <c r="F5" s="327"/>
      <c r="G5" s="339"/>
      <c r="H5" s="338">
        <f>J6</f>
        <v>37764.684410000002</v>
      </c>
      <c r="I5" s="327"/>
      <c r="J5" s="339"/>
      <c r="K5" s="327">
        <f>M6</f>
        <v>37648.361310000008</v>
      </c>
      <c r="L5" s="327"/>
      <c r="M5" s="327"/>
    </row>
    <row r="6" spans="1:20" x14ac:dyDescent="0.2">
      <c r="A6" s="334"/>
      <c r="B6" s="292">
        <f>SUM(B7:B20)</f>
        <v>37988.64424999999</v>
      </c>
      <c r="C6" s="276">
        <f t="shared" ref="C6:M6" si="0">SUM(C7:C20)</f>
        <v>37966.708949999993</v>
      </c>
      <c r="D6" s="293">
        <f t="shared" si="0"/>
        <v>37967.102849999996</v>
      </c>
      <c r="E6" s="292">
        <f t="shared" si="0"/>
        <v>37850.870210000001</v>
      </c>
      <c r="F6" s="276">
        <f t="shared" si="0"/>
        <v>37841.583310000002</v>
      </c>
      <c r="G6" s="293">
        <f t="shared" si="0"/>
        <v>37781.11131</v>
      </c>
      <c r="H6" s="292">
        <f t="shared" si="0"/>
        <v>37788.481910000002</v>
      </c>
      <c r="I6" s="276">
        <f t="shared" si="0"/>
        <v>37764.616410000002</v>
      </c>
      <c r="J6" s="293">
        <f t="shared" si="0"/>
        <v>37764.684410000002</v>
      </c>
      <c r="K6" s="200">
        <f t="shared" si="0"/>
        <v>37644.578709999994</v>
      </c>
      <c r="L6" s="200">
        <f t="shared" si="0"/>
        <v>37641.153209999997</v>
      </c>
      <c r="M6" s="200">
        <f t="shared" si="0"/>
        <v>37648.361310000008</v>
      </c>
    </row>
    <row r="7" spans="1:20" x14ac:dyDescent="0.2">
      <c r="A7" s="169" t="s">
        <v>128</v>
      </c>
      <c r="B7" s="290">
        <v>1576.0312000000006</v>
      </c>
      <c r="C7" s="277">
        <v>1576.3686000000005</v>
      </c>
      <c r="D7" s="291">
        <v>1576.3756000000005</v>
      </c>
      <c r="E7" s="290">
        <v>1571.9986000000006</v>
      </c>
      <c r="F7" s="277">
        <v>1571.9986000000006</v>
      </c>
      <c r="G7" s="291">
        <v>1571.9986000000006</v>
      </c>
      <c r="H7" s="290">
        <v>1572.0936000000006</v>
      </c>
      <c r="I7" s="277">
        <v>1570.5936000000006</v>
      </c>
      <c r="J7" s="291">
        <v>1570.5686000000007</v>
      </c>
      <c r="K7" s="197">
        <v>1567.4436000000007</v>
      </c>
      <c r="L7" s="197">
        <v>1567.4436000000007</v>
      </c>
      <c r="M7" s="197">
        <v>1567.4436000000007</v>
      </c>
      <c r="T7" s="41"/>
    </row>
    <row r="8" spans="1:20" x14ac:dyDescent="0.2">
      <c r="A8" s="169" t="s">
        <v>155</v>
      </c>
      <c r="B8" s="290">
        <v>2164.307000000003</v>
      </c>
      <c r="C8" s="277">
        <v>2164.4070000000033</v>
      </c>
      <c r="D8" s="291">
        <v>2165.0100000000034</v>
      </c>
      <c r="E8" s="290">
        <v>2161.8930000000032</v>
      </c>
      <c r="F8" s="277">
        <v>2161.8880000000031</v>
      </c>
      <c r="G8" s="291">
        <v>2161.8040000000028</v>
      </c>
      <c r="H8" s="290">
        <v>2167.5680000000034</v>
      </c>
      <c r="I8" s="277">
        <v>2146.4080000000031</v>
      </c>
      <c r="J8" s="291">
        <v>2167.5680000000038</v>
      </c>
      <c r="K8" s="197">
        <v>2168.4820000000036</v>
      </c>
      <c r="L8" s="197">
        <v>2168.4620000000036</v>
      </c>
      <c r="M8" s="197">
        <v>2171.5680000000034</v>
      </c>
      <c r="T8" s="41"/>
    </row>
    <row r="9" spans="1:20" x14ac:dyDescent="0.2">
      <c r="A9" s="169" t="s">
        <v>156</v>
      </c>
      <c r="B9" s="290">
        <v>1568.2801999999988</v>
      </c>
      <c r="C9" s="277">
        <v>1567.1911999999988</v>
      </c>
      <c r="D9" s="291">
        <v>1567.4431999999988</v>
      </c>
      <c r="E9" s="290">
        <v>1568.0865599999988</v>
      </c>
      <c r="F9" s="277">
        <v>1566.2296599999988</v>
      </c>
      <c r="G9" s="291">
        <v>1566.2296599999988</v>
      </c>
      <c r="H9" s="290">
        <v>1566.698159999999</v>
      </c>
      <c r="I9" s="277">
        <v>1566.698159999999</v>
      </c>
      <c r="J9" s="291">
        <v>1566.4181599999988</v>
      </c>
      <c r="K9" s="197">
        <v>1547.8221599999993</v>
      </c>
      <c r="L9" s="197">
        <v>1547.8502599999993</v>
      </c>
      <c r="M9" s="197">
        <v>1547.985259999999</v>
      </c>
      <c r="T9" s="41"/>
    </row>
    <row r="10" spans="1:20" x14ac:dyDescent="0.2">
      <c r="A10" s="169" t="s">
        <v>157</v>
      </c>
      <c r="B10" s="290">
        <v>2831.5130000000004</v>
      </c>
      <c r="C10" s="277">
        <v>2831.0750000000003</v>
      </c>
      <c r="D10" s="291">
        <v>2831.0750000000003</v>
      </c>
      <c r="E10" s="290">
        <v>2828.7750000000005</v>
      </c>
      <c r="F10" s="277">
        <v>2828.7750000000005</v>
      </c>
      <c r="G10" s="291">
        <v>2828.7750000000005</v>
      </c>
      <c r="H10" s="290">
        <v>2829.2010000000005</v>
      </c>
      <c r="I10" s="277">
        <v>2829.2010000000005</v>
      </c>
      <c r="J10" s="291">
        <v>2812.4060000000004</v>
      </c>
      <c r="K10" s="197">
        <v>2812.386</v>
      </c>
      <c r="L10" s="197">
        <v>2812.386</v>
      </c>
      <c r="M10" s="197">
        <v>2812.386</v>
      </c>
      <c r="T10" s="41"/>
    </row>
    <row r="11" spans="1:20" x14ac:dyDescent="0.2">
      <c r="A11" s="169" t="s">
        <v>129</v>
      </c>
      <c r="B11" s="290">
        <v>638.88810000000035</v>
      </c>
      <c r="C11" s="277">
        <v>624.19960000000037</v>
      </c>
      <c r="D11" s="291">
        <v>624.15660000000037</v>
      </c>
      <c r="E11" s="290">
        <v>624.70060000000035</v>
      </c>
      <c r="F11" s="277">
        <v>624.70060000000035</v>
      </c>
      <c r="G11" s="291">
        <v>624.70460000000026</v>
      </c>
      <c r="H11" s="290">
        <v>624.63070000000027</v>
      </c>
      <c r="I11" s="277">
        <v>624.53020000000026</v>
      </c>
      <c r="J11" s="291">
        <v>624.52720000000022</v>
      </c>
      <c r="K11" s="197">
        <v>625.74760000000026</v>
      </c>
      <c r="L11" s="197">
        <v>626.30200000000025</v>
      </c>
      <c r="M11" s="197">
        <v>625.74760000000026</v>
      </c>
      <c r="T11" s="41"/>
    </row>
    <row r="12" spans="1:20" x14ac:dyDescent="0.2">
      <c r="A12" s="169" t="s">
        <v>146</v>
      </c>
      <c r="B12" s="290">
        <v>973.08539999999971</v>
      </c>
      <c r="C12" s="277">
        <v>972.82509999999979</v>
      </c>
      <c r="D12" s="291">
        <v>973.04809999999964</v>
      </c>
      <c r="E12" s="290">
        <v>982.94709999999975</v>
      </c>
      <c r="F12" s="277">
        <v>982.94709999999975</v>
      </c>
      <c r="G12" s="291">
        <v>982.82609999999977</v>
      </c>
      <c r="H12" s="290">
        <v>980.74009999999964</v>
      </c>
      <c r="I12" s="277">
        <v>980.73109999999963</v>
      </c>
      <c r="J12" s="291">
        <v>980.73109999999963</v>
      </c>
      <c r="K12" s="197">
        <v>980.73109999999963</v>
      </c>
      <c r="L12" s="197">
        <v>980.73109999999963</v>
      </c>
      <c r="M12" s="197">
        <v>980.7370999999996</v>
      </c>
      <c r="T12" s="41"/>
    </row>
    <row r="13" spans="1:20" x14ac:dyDescent="0.2">
      <c r="A13" s="169" t="s">
        <v>147</v>
      </c>
      <c r="B13" s="290">
        <v>452.0224</v>
      </c>
      <c r="C13" s="277">
        <v>452.32439999999991</v>
      </c>
      <c r="D13" s="291">
        <v>451.76940000000002</v>
      </c>
      <c r="E13" s="290">
        <v>451.76940000000002</v>
      </c>
      <c r="F13" s="277">
        <v>452.77139999999997</v>
      </c>
      <c r="G13" s="291">
        <v>453.98839999999996</v>
      </c>
      <c r="H13" s="290">
        <v>453.89839999999998</v>
      </c>
      <c r="I13" s="277">
        <v>454.61739999999998</v>
      </c>
      <c r="J13" s="291">
        <v>454.61739999999998</v>
      </c>
      <c r="K13" s="197">
        <v>456.91540000000003</v>
      </c>
      <c r="L13" s="197">
        <v>455.56140000000005</v>
      </c>
      <c r="M13" s="197">
        <v>455.56140000000005</v>
      </c>
      <c r="T13" s="41"/>
    </row>
    <row r="14" spans="1:20" x14ac:dyDescent="0.2">
      <c r="A14" s="169" t="s">
        <v>148</v>
      </c>
      <c r="B14" s="290">
        <v>6018.4544999999925</v>
      </c>
      <c r="C14" s="277">
        <v>6018.4545999999928</v>
      </c>
      <c r="D14" s="291">
        <v>6018.5139999999928</v>
      </c>
      <c r="E14" s="290">
        <v>6030.6209999999928</v>
      </c>
      <c r="F14" s="277">
        <v>6028.1939999999931</v>
      </c>
      <c r="G14" s="291">
        <v>6011.2179999999944</v>
      </c>
      <c r="H14" s="290">
        <v>6006.9599999999946</v>
      </c>
      <c r="I14" s="277">
        <v>6005.1439999999948</v>
      </c>
      <c r="J14" s="291">
        <v>6000.6279999999952</v>
      </c>
      <c r="K14" s="197">
        <v>5968.6262999999963</v>
      </c>
      <c r="L14" s="197">
        <v>5968.8062999999966</v>
      </c>
      <c r="M14" s="197">
        <v>5968.9677999999967</v>
      </c>
      <c r="T14" s="41"/>
    </row>
    <row r="15" spans="1:20" x14ac:dyDescent="0.2">
      <c r="A15" s="169" t="s">
        <v>149</v>
      </c>
      <c r="B15" s="290">
        <v>1365.5904499999988</v>
      </c>
      <c r="C15" s="277">
        <v>1360.7084499999989</v>
      </c>
      <c r="D15" s="291">
        <v>1360.7084499999989</v>
      </c>
      <c r="E15" s="290">
        <v>1234.2454500000006</v>
      </c>
      <c r="F15" s="277">
        <v>1234.2454500000006</v>
      </c>
      <c r="G15" s="291">
        <v>1234.2454500000006</v>
      </c>
      <c r="H15" s="290">
        <v>1253.2634499999999</v>
      </c>
      <c r="I15" s="277">
        <v>1253.2634499999999</v>
      </c>
      <c r="J15" s="291">
        <v>1253.2634499999999</v>
      </c>
      <c r="K15" s="197">
        <v>1249.0634499999999</v>
      </c>
      <c r="L15" s="197">
        <v>1246.70145</v>
      </c>
      <c r="M15" s="197">
        <v>1246.70145</v>
      </c>
      <c r="T15" s="41"/>
    </row>
    <row r="16" spans="1:20" x14ac:dyDescent="0.2">
      <c r="A16" s="169" t="s">
        <v>150</v>
      </c>
      <c r="B16" s="290">
        <v>3497.8317000000002</v>
      </c>
      <c r="C16" s="277">
        <v>3497.8217</v>
      </c>
      <c r="D16" s="291">
        <v>3497.8217</v>
      </c>
      <c r="E16" s="290">
        <v>3498.0787</v>
      </c>
      <c r="F16" s="277">
        <v>3498.0787</v>
      </c>
      <c r="G16" s="291">
        <v>3498.0756999999994</v>
      </c>
      <c r="H16" s="290">
        <v>3495.0026999999995</v>
      </c>
      <c r="I16" s="277">
        <v>3495.0056999999997</v>
      </c>
      <c r="J16" s="291">
        <v>3495.0026999999995</v>
      </c>
      <c r="K16" s="197">
        <v>3494.7832999999991</v>
      </c>
      <c r="L16" s="197">
        <v>3494.7832999999991</v>
      </c>
      <c r="M16" s="197">
        <v>3494.7832999999991</v>
      </c>
      <c r="T16" s="41"/>
    </row>
    <row r="17" spans="1:20" x14ac:dyDescent="0.2">
      <c r="A17" s="169" t="s">
        <v>151</v>
      </c>
      <c r="B17" s="290">
        <v>1058.4918000000002</v>
      </c>
      <c r="C17" s="277">
        <v>1058.4918000000002</v>
      </c>
      <c r="D17" s="291">
        <v>1058.4918000000002</v>
      </c>
      <c r="E17" s="290">
        <v>1050.9458000000002</v>
      </c>
      <c r="F17" s="277">
        <v>1050.9458000000002</v>
      </c>
      <c r="G17" s="291">
        <v>1050.4758000000004</v>
      </c>
      <c r="H17" s="290">
        <v>1058.3618000000001</v>
      </c>
      <c r="I17" s="277">
        <v>1058.3618000000001</v>
      </c>
      <c r="J17" s="291">
        <v>1058.4118000000001</v>
      </c>
      <c r="K17" s="197">
        <v>1038.7928000000006</v>
      </c>
      <c r="L17" s="197">
        <v>1038.7928000000006</v>
      </c>
      <c r="M17" s="197">
        <v>1038.6728000000005</v>
      </c>
      <c r="T17" s="41"/>
    </row>
    <row r="18" spans="1:20" x14ac:dyDescent="0.2">
      <c r="A18" s="169" t="s">
        <v>152</v>
      </c>
      <c r="B18" s="290">
        <v>4661.5541999999987</v>
      </c>
      <c r="C18" s="277">
        <v>4660.7891999999993</v>
      </c>
      <c r="D18" s="291">
        <v>4660.9892</v>
      </c>
      <c r="E18" s="290">
        <v>4664.1091999999999</v>
      </c>
      <c r="F18" s="277">
        <v>4658.1091999999999</v>
      </c>
      <c r="G18" s="291">
        <v>4612.9632000000001</v>
      </c>
      <c r="H18" s="290">
        <v>4605.6742000000013</v>
      </c>
      <c r="I18" s="277">
        <v>4605.6722000000009</v>
      </c>
      <c r="J18" s="291">
        <v>4606.1722000000009</v>
      </c>
      <c r="K18" s="197">
        <v>4559.9132000000009</v>
      </c>
      <c r="L18" s="197">
        <v>4559.4612000000006</v>
      </c>
      <c r="M18" s="197">
        <v>4561.3752000000013</v>
      </c>
      <c r="T18" s="41"/>
    </row>
    <row r="19" spans="1:20" x14ac:dyDescent="0.2">
      <c r="A19" s="169" t="s">
        <v>153</v>
      </c>
      <c r="B19" s="290">
        <v>9912.8393000000015</v>
      </c>
      <c r="C19" s="277">
        <v>9912.2973000000002</v>
      </c>
      <c r="D19" s="291">
        <v>9912.2847999999994</v>
      </c>
      <c r="E19" s="290">
        <v>9913.0388000000003</v>
      </c>
      <c r="F19" s="277">
        <v>9913.0388000000003</v>
      </c>
      <c r="G19" s="291">
        <v>9913.0717999999961</v>
      </c>
      <c r="H19" s="290">
        <v>9903.6548000000003</v>
      </c>
      <c r="I19" s="277">
        <v>9903.6548000000003</v>
      </c>
      <c r="J19" s="291">
        <v>9903.6548000000003</v>
      </c>
      <c r="K19" s="197">
        <v>9903.6548000000003</v>
      </c>
      <c r="L19" s="197">
        <v>9903.6548000000003</v>
      </c>
      <c r="M19" s="197">
        <v>9903.6548000000003</v>
      </c>
      <c r="T19" s="41"/>
    </row>
    <row r="20" spans="1:20" x14ac:dyDescent="0.2">
      <c r="A20" s="169" t="s">
        <v>154</v>
      </c>
      <c r="B20" s="290">
        <v>1269.7549999999994</v>
      </c>
      <c r="C20" s="277">
        <v>1269.7549999999994</v>
      </c>
      <c r="D20" s="291">
        <v>1269.4149999999995</v>
      </c>
      <c r="E20" s="290">
        <v>1269.6609999999994</v>
      </c>
      <c r="F20" s="277">
        <v>1269.6609999999994</v>
      </c>
      <c r="G20" s="291">
        <v>1270.7349999999992</v>
      </c>
      <c r="H20" s="290">
        <v>1270.7349999999992</v>
      </c>
      <c r="I20" s="277">
        <v>1270.7349999999992</v>
      </c>
      <c r="J20" s="291">
        <v>1270.7149999999992</v>
      </c>
      <c r="K20" s="197">
        <v>1270.2169999999992</v>
      </c>
      <c r="L20" s="197">
        <v>1270.2169999999992</v>
      </c>
      <c r="M20" s="197">
        <v>1272.7769999999991</v>
      </c>
      <c r="T20" s="41"/>
    </row>
    <row r="21" spans="1:20" x14ac:dyDescent="0.2">
      <c r="A21" s="4"/>
      <c r="M21" s="3"/>
    </row>
    <row r="23" spans="1:20" x14ac:dyDescent="0.2">
      <c r="A23" s="10" t="s">
        <v>85</v>
      </c>
      <c r="B23" s="10">
        <v>1567.4436000000007</v>
      </c>
    </row>
    <row r="24" spans="1:20" x14ac:dyDescent="0.2">
      <c r="A24" s="10" t="s">
        <v>76</v>
      </c>
      <c r="B24" s="10">
        <v>2171.5680000000034</v>
      </c>
    </row>
    <row r="25" spans="1:20" x14ac:dyDescent="0.2">
      <c r="A25" s="10" t="s">
        <v>77</v>
      </c>
      <c r="B25" s="10">
        <v>1547.985259999999</v>
      </c>
    </row>
    <row r="26" spans="1:20" x14ac:dyDescent="0.2">
      <c r="A26" s="10" t="s">
        <v>78</v>
      </c>
      <c r="B26" s="10">
        <v>2812.386</v>
      </c>
    </row>
    <row r="27" spans="1:20" x14ac:dyDescent="0.2">
      <c r="A27" s="10" t="s">
        <v>88</v>
      </c>
      <c r="B27" s="10">
        <v>625.74760000000026</v>
      </c>
    </row>
    <row r="28" spans="1:20" x14ac:dyDescent="0.2">
      <c r="A28" s="10" t="s">
        <v>79</v>
      </c>
      <c r="B28" s="10">
        <v>980.7370999999996</v>
      </c>
    </row>
    <row r="29" spans="1:20" x14ac:dyDescent="0.2">
      <c r="A29" s="10" t="s">
        <v>80</v>
      </c>
      <c r="B29" s="10">
        <v>455.56140000000005</v>
      </c>
    </row>
    <row r="30" spans="1:20" x14ac:dyDescent="0.2">
      <c r="A30" s="10" t="s">
        <v>81</v>
      </c>
      <c r="B30" s="10">
        <v>5968.9677999999967</v>
      </c>
    </row>
    <row r="31" spans="1:20" x14ac:dyDescent="0.2">
      <c r="A31" s="10" t="s">
        <v>82</v>
      </c>
      <c r="B31" s="10">
        <v>1246.70145</v>
      </c>
    </row>
    <row r="32" spans="1:20" x14ac:dyDescent="0.2">
      <c r="A32" s="10" t="s">
        <v>83</v>
      </c>
      <c r="B32" s="10">
        <v>3494.7832999999991</v>
      </c>
    </row>
    <row r="33" spans="1:2" x14ac:dyDescent="0.2">
      <c r="A33" s="10" t="s">
        <v>84</v>
      </c>
      <c r="B33" s="10">
        <v>1038.6728000000005</v>
      </c>
    </row>
    <row r="34" spans="1:2" x14ac:dyDescent="0.2">
      <c r="A34" s="10" t="s">
        <v>86</v>
      </c>
      <c r="B34" s="10">
        <v>4561.3752000000013</v>
      </c>
    </row>
    <row r="35" spans="1:2" x14ac:dyDescent="0.2">
      <c r="A35" s="10" t="s">
        <v>87</v>
      </c>
      <c r="B35" s="10">
        <v>9903.6548000000003</v>
      </c>
    </row>
    <row r="36" spans="1:2" x14ac:dyDescent="0.2">
      <c r="A36" s="10" t="s">
        <v>89</v>
      </c>
      <c r="B36" s="10">
        <v>1272.7769999999991</v>
      </c>
    </row>
  </sheetData>
  <sortState ref="A7:M20">
    <sortCondition ref="A7"/>
  </sortState>
  <mergeCells count="10">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dimension ref="A1:U30"/>
  <sheetViews>
    <sheetView showGridLines="0" view="pageBreakPreview" zoomScaleNormal="100" zoomScaleSheetLayoutView="100" workbookViewId="0">
      <selection activeCell="M38" sqref="M38"/>
    </sheetView>
  </sheetViews>
  <sheetFormatPr defaultColWidth="9.140625" defaultRowHeight="12" x14ac:dyDescent="0.2"/>
  <cols>
    <col min="1" max="1" width="31.5703125" style="7" customWidth="1"/>
    <col min="2" max="13" width="8.5703125" style="7" customWidth="1"/>
    <col min="14" max="14" width="9.7109375" style="7" customWidth="1"/>
    <col min="15" max="16" width="9.140625" style="7"/>
    <col min="17" max="17" width="10" style="7" bestFit="1" customWidth="1"/>
    <col min="18" max="16384" width="9.140625" style="7"/>
  </cols>
  <sheetData>
    <row r="1" spans="1:21" s="132" customFormat="1" ht="20.25" x14ac:dyDescent="0.3">
      <c r="A1" s="183" t="s">
        <v>277</v>
      </c>
      <c r="N1" s="249" t="str">
        <f>'3'!N1</f>
        <v>2024</v>
      </c>
    </row>
    <row r="2" spans="1:21" ht="18" x14ac:dyDescent="0.25">
      <c r="A2" s="246" t="s">
        <v>278</v>
      </c>
    </row>
    <row r="3" spans="1:21" ht="6" customHeight="1" x14ac:dyDescent="0.2"/>
    <row r="4" spans="1:21" x14ac:dyDescent="0.2">
      <c r="A4" s="332"/>
      <c r="B4" s="333" t="s">
        <v>42</v>
      </c>
      <c r="C4" s="334"/>
      <c r="D4" s="335"/>
      <c r="E4" s="334" t="s">
        <v>43</v>
      </c>
      <c r="F4" s="334"/>
      <c r="G4" s="334"/>
      <c r="H4" s="333" t="s">
        <v>44</v>
      </c>
      <c r="I4" s="334"/>
      <c r="J4" s="335"/>
      <c r="K4" s="333" t="s">
        <v>45</v>
      </c>
      <c r="L4" s="334"/>
      <c r="M4" s="335"/>
      <c r="N4" s="219" t="s">
        <v>7</v>
      </c>
    </row>
    <row r="5" spans="1:21" x14ac:dyDescent="0.2">
      <c r="A5" s="332"/>
      <c r="B5" s="288" t="s">
        <v>8</v>
      </c>
      <c r="C5" s="287" t="s">
        <v>9</v>
      </c>
      <c r="D5" s="289" t="s">
        <v>10</v>
      </c>
      <c r="E5" s="231" t="s">
        <v>11</v>
      </c>
      <c r="F5" s="231" t="s">
        <v>12</v>
      </c>
      <c r="G5" s="231" t="s">
        <v>13</v>
      </c>
      <c r="H5" s="288" t="s">
        <v>14</v>
      </c>
      <c r="I5" s="287" t="s">
        <v>15</v>
      </c>
      <c r="J5" s="289" t="s">
        <v>16</v>
      </c>
      <c r="K5" s="288" t="s">
        <v>17</v>
      </c>
      <c r="L5" s="287" t="s">
        <v>18</v>
      </c>
      <c r="M5" s="289" t="s">
        <v>19</v>
      </c>
      <c r="N5" s="202"/>
    </row>
    <row r="6" spans="1:21" x14ac:dyDescent="0.2">
      <c r="A6" s="337" t="s">
        <v>158</v>
      </c>
      <c r="B6" s="338">
        <f>SUM(B7:D7)</f>
        <v>25199.333788</v>
      </c>
      <c r="C6" s="327"/>
      <c r="D6" s="339"/>
      <c r="E6" s="327">
        <f t="shared" ref="E6" si="0">SUM(E7:G7)</f>
        <v>10125.120112999997</v>
      </c>
      <c r="F6" s="327"/>
      <c r="G6" s="327"/>
      <c r="H6" s="338">
        <f t="shared" ref="H6" si="1">SUM(H7:J7)</f>
        <v>6967.798245</v>
      </c>
      <c r="I6" s="327"/>
      <c r="J6" s="339"/>
      <c r="K6" s="338">
        <f t="shared" ref="K6" si="2">SUM(K7:M7)</f>
        <v>23635.631905999995</v>
      </c>
      <c r="L6" s="327"/>
      <c r="M6" s="339"/>
      <c r="N6" s="327">
        <f>SUM(B7:M7)</f>
        <v>65927.884051999994</v>
      </c>
    </row>
    <row r="7" spans="1:21" x14ac:dyDescent="0.2">
      <c r="A7" s="337"/>
      <c r="B7" s="292">
        <f t="shared" ref="B7:M7" si="3">SUM(B8:B15)</f>
        <v>10902.480198000001</v>
      </c>
      <c r="C7" s="285">
        <f t="shared" si="3"/>
        <v>7463.3134699999982</v>
      </c>
      <c r="D7" s="293">
        <f t="shared" si="3"/>
        <v>6833.5401200000006</v>
      </c>
      <c r="E7" s="228">
        <f t="shared" si="3"/>
        <v>4865.3355759999986</v>
      </c>
      <c r="F7" s="228">
        <f t="shared" si="3"/>
        <v>2948.9198169999995</v>
      </c>
      <c r="G7" s="228">
        <f t="shared" si="3"/>
        <v>2310.86472</v>
      </c>
      <c r="H7" s="292">
        <f t="shared" si="3"/>
        <v>2074.9873360000006</v>
      </c>
      <c r="I7" s="285">
        <f t="shared" si="3"/>
        <v>2101.1656330000005</v>
      </c>
      <c r="J7" s="293">
        <f t="shared" si="3"/>
        <v>2791.6452759999997</v>
      </c>
      <c r="K7" s="292">
        <f t="shared" si="3"/>
        <v>5455.7094320000024</v>
      </c>
      <c r="L7" s="285">
        <f t="shared" si="3"/>
        <v>8416.4766409999957</v>
      </c>
      <c r="M7" s="293">
        <f t="shared" si="3"/>
        <v>9763.4458329999998</v>
      </c>
      <c r="N7" s="327"/>
    </row>
    <row r="8" spans="1:21" x14ac:dyDescent="0.2">
      <c r="A8" s="169" t="s">
        <v>26</v>
      </c>
      <c r="B8" s="290">
        <v>1988.7722349999997</v>
      </c>
      <c r="C8" s="286">
        <v>1509.3538129999993</v>
      </c>
      <c r="D8" s="291">
        <v>1397.7265550000002</v>
      </c>
      <c r="E8" s="229">
        <v>1148.628665</v>
      </c>
      <c r="F8" s="229">
        <v>1009.2821449999998</v>
      </c>
      <c r="G8" s="229">
        <v>889.30793300000028</v>
      </c>
      <c r="H8" s="290">
        <v>787.02042000000029</v>
      </c>
      <c r="I8" s="286">
        <v>805.89863200000002</v>
      </c>
      <c r="J8" s="291">
        <v>865.96320200000014</v>
      </c>
      <c r="K8" s="290">
        <v>1161.6996830000001</v>
      </c>
      <c r="L8" s="286">
        <v>1546.980599</v>
      </c>
      <c r="M8" s="291">
        <v>1630.5934020000002</v>
      </c>
      <c r="N8" s="229">
        <f t="shared" ref="N8:N13" si="4">SUM(B8:M8)</f>
        <v>14741.227284000002</v>
      </c>
      <c r="P8" s="123"/>
      <c r="Q8" s="307"/>
      <c r="R8" s="8"/>
      <c r="S8" s="8"/>
      <c r="T8" s="8"/>
      <c r="U8" s="8"/>
    </row>
    <row r="9" spans="1:21" x14ac:dyDescent="0.2">
      <c r="A9" s="169" t="s">
        <v>0</v>
      </c>
      <c r="B9" s="290">
        <v>314.43469600000003</v>
      </c>
      <c r="C9" s="286">
        <v>254.30757699999998</v>
      </c>
      <c r="D9" s="291">
        <v>231.24476499999997</v>
      </c>
      <c r="E9" s="229">
        <v>177.047642</v>
      </c>
      <c r="F9" s="229">
        <v>133.485277</v>
      </c>
      <c r="G9" s="229">
        <v>116.08096900000001</v>
      </c>
      <c r="H9" s="290">
        <v>111.594599</v>
      </c>
      <c r="I9" s="286">
        <v>121.03664499999999</v>
      </c>
      <c r="J9" s="291">
        <v>113.089032</v>
      </c>
      <c r="K9" s="290">
        <v>179.89421099999998</v>
      </c>
      <c r="L9" s="286">
        <v>227.826491</v>
      </c>
      <c r="M9" s="291">
        <v>265.91231900000002</v>
      </c>
      <c r="N9" s="229">
        <f t="shared" si="4"/>
        <v>2245.9542230000002</v>
      </c>
      <c r="P9" s="123"/>
      <c r="Q9" s="41"/>
    </row>
    <row r="10" spans="1:21" x14ac:dyDescent="0.2">
      <c r="A10" s="169" t="s">
        <v>1</v>
      </c>
      <c r="B10" s="290">
        <v>103.205364</v>
      </c>
      <c r="C10" s="286">
        <v>84.998989000000009</v>
      </c>
      <c r="D10" s="291">
        <v>60.823780999999997</v>
      </c>
      <c r="E10" s="229">
        <v>47.984081999999994</v>
      </c>
      <c r="F10" s="229">
        <v>17.756594</v>
      </c>
      <c r="G10" s="229">
        <v>4.8103900000000008</v>
      </c>
      <c r="H10" s="290">
        <v>4.1574099999999996</v>
      </c>
      <c r="I10" s="286">
        <v>3.8885939999999994</v>
      </c>
      <c r="J10" s="291">
        <v>7.0743450000000001</v>
      </c>
      <c r="K10" s="290">
        <v>30.959159999999997</v>
      </c>
      <c r="L10" s="286">
        <v>69.010783999999987</v>
      </c>
      <c r="M10" s="291">
        <v>97.517302000000001</v>
      </c>
      <c r="N10" s="229">
        <f t="shared" si="4"/>
        <v>532.18679500000007</v>
      </c>
      <c r="P10" s="123"/>
      <c r="Q10" s="41"/>
    </row>
    <row r="11" spans="1:21" x14ac:dyDescent="0.2">
      <c r="A11" s="169" t="s">
        <v>2</v>
      </c>
      <c r="B11" s="290">
        <v>51.950377999999994</v>
      </c>
      <c r="C11" s="286">
        <v>34.313905999999996</v>
      </c>
      <c r="D11" s="291">
        <v>26.497553999999997</v>
      </c>
      <c r="E11" s="229">
        <v>19.003565000000002</v>
      </c>
      <c r="F11" s="229">
        <v>6.2011260000000012</v>
      </c>
      <c r="G11" s="229">
        <v>2.8934799999999998</v>
      </c>
      <c r="H11" s="290">
        <v>2.1741160000000002</v>
      </c>
      <c r="I11" s="286">
        <v>2.5859529999999999</v>
      </c>
      <c r="J11" s="291">
        <v>4.2836350000000003</v>
      </c>
      <c r="K11" s="290">
        <v>14.962713000000001</v>
      </c>
      <c r="L11" s="286">
        <v>32.352787000000006</v>
      </c>
      <c r="M11" s="291">
        <v>40.437474000000009</v>
      </c>
      <c r="N11" s="229">
        <f t="shared" si="4"/>
        <v>237.65668700000001</v>
      </c>
      <c r="P11" s="123"/>
      <c r="Q11" s="41"/>
    </row>
    <row r="12" spans="1:21" x14ac:dyDescent="0.2">
      <c r="A12" s="169" t="s">
        <v>6</v>
      </c>
      <c r="B12" s="290">
        <v>73.907429999999991</v>
      </c>
      <c r="C12" s="286">
        <v>59.674689999999991</v>
      </c>
      <c r="D12" s="291">
        <v>56.937942</v>
      </c>
      <c r="E12" s="229">
        <v>45.494248000000006</v>
      </c>
      <c r="F12" s="229">
        <v>35.049373999999993</v>
      </c>
      <c r="G12" s="229">
        <v>25.222608000000005</v>
      </c>
      <c r="H12" s="290">
        <v>20.402159999999995</v>
      </c>
      <c r="I12" s="286">
        <v>18.290945999999995</v>
      </c>
      <c r="J12" s="291">
        <v>31.141836999999999</v>
      </c>
      <c r="K12" s="290">
        <v>48.442775999999988</v>
      </c>
      <c r="L12" s="286">
        <v>58.168648000000005</v>
      </c>
      <c r="M12" s="291">
        <v>54.789953000000011</v>
      </c>
      <c r="N12" s="229">
        <f t="shared" si="4"/>
        <v>527.52261199999998</v>
      </c>
      <c r="P12" s="123"/>
      <c r="Q12" s="41"/>
    </row>
    <row r="13" spans="1:21" x14ac:dyDescent="0.2">
      <c r="A13" s="169" t="s">
        <v>25</v>
      </c>
      <c r="B13" s="290">
        <v>5314.1871050000018</v>
      </c>
      <c r="C13" s="286">
        <v>3254.6908569999996</v>
      </c>
      <c r="D13" s="291">
        <v>3276.2081619999999</v>
      </c>
      <c r="E13" s="229">
        <v>2140.9252710000001</v>
      </c>
      <c r="F13" s="229">
        <v>1145.0548649999998</v>
      </c>
      <c r="G13" s="229">
        <v>889.047507</v>
      </c>
      <c r="H13" s="290">
        <v>790.13161500000001</v>
      </c>
      <c r="I13" s="286">
        <v>818.0751790000005</v>
      </c>
      <c r="J13" s="291">
        <v>1284.0952509999997</v>
      </c>
      <c r="K13" s="290">
        <v>2793.705542000002</v>
      </c>
      <c r="L13" s="286">
        <v>4326.3681899999974</v>
      </c>
      <c r="M13" s="291">
        <v>4906.4912010000025</v>
      </c>
      <c r="N13" s="229">
        <f t="shared" si="4"/>
        <v>30938.980745000001</v>
      </c>
      <c r="P13" s="123"/>
      <c r="Q13" s="307"/>
      <c r="R13" s="8"/>
      <c r="S13" s="8"/>
      <c r="T13" s="8"/>
      <c r="U13" s="8"/>
    </row>
    <row r="14" spans="1:21" x14ac:dyDescent="0.2">
      <c r="A14" s="169" t="s">
        <v>5</v>
      </c>
      <c r="B14" s="290">
        <v>2777.9129579999985</v>
      </c>
      <c r="C14" s="286">
        <v>2083.4906829999995</v>
      </c>
      <c r="D14" s="291">
        <v>1626.1847719999998</v>
      </c>
      <c r="E14" s="229">
        <v>1179.4553119999989</v>
      </c>
      <c r="F14" s="229">
        <v>551.6649759999998</v>
      </c>
      <c r="G14" s="229">
        <v>351.46408799999983</v>
      </c>
      <c r="H14" s="290">
        <v>322.56758700000012</v>
      </c>
      <c r="I14" s="286">
        <v>299.58868799999993</v>
      </c>
      <c r="J14" s="291">
        <v>429.82384800000011</v>
      </c>
      <c r="K14" s="290">
        <v>1101.4067060000002</v>
      </c>
      <c r="L14" s="286">
        <v>1948.6059669999993</v>
      </c>
      <c r="M14" s="291">
        <v>2527.5017789999974</v>
      </c>
      <c r="N14" s="229">
        <f t="shared" ref="N14:N15" si="5">SUM(B14:M14)</f>
        <v>15199.667363999994</v>
      </c>
      <c r="P14" s="123"/>
      <c r="Q14" s="307"/>
      <c r="R14" s="8"/>
      <c r="S14" s="8"/>
      <c r="T14" s="8"/>
      <c r="U14" s="8"/>
    </row>
    <row r="15" spans="1:21" x14ac:dyDescent="0.2">
      <c r="A15" s="169" t="s">
        <v>3</v>
      </c>
      <c r="B15" s="290">
        <v>278.11003200000005</v>
      </c>
      <c r="C15" s="286">
        <v>182.48295500000006</v>
      </c>
      <c r="D15" s="291">
        <v>157.91658900000002</v>
      </c>
      <c r="E15" s="229">
        <v>106.79679100000001</v>
      </c>
      <c r="F15" s="229">
        <v>50.425460000000001</v>
      </c>
      <c r="G15" s="229">
        <v>32.037745000000001</v>
      </c>
      <c r="H15" s="290">
        <v>36.939429000000004</v>
      </c>
      <c r="I15" s="286">
        <v>31.800995999999998</v>
      </c>
      <c r="J15" s="291">
        <v>56.174126000000001</v>
      </c>
      <c r="K15" s="290">
        <v>124.63864100000002</v>
      </c>
      <c r="L15" s="286">
        <v>207.163175</v>
      </c>
      <c r="M15" s="291">
        <v>240.20240299999998</v>
      </c>
      <c r="N15" s="229">
        <f t="shared" si="5"/>
        <v>1504.6883420000001</v>
      </c>
      <c r="P15" s="123"/>
      <c r="Q15" s="41"/>
    </row>
    <row r="16" spans="1:21" x14ac:dyDescent="0.2">
      <c r="A16" s="4" t="s">
        <v>171</v>
      </c>
      <c r="N16" s="3"/>
    </row>
    <row r="17" spans="1:2" x14ac:dyDescent="0.2">
      <c r="A17" s="198"/>
      <c r="B17" s="8"/>
    </row>
    <row r="18" spans="1:2" x14ac:dyDescent="0.2">
      <c r="B18" s="8"/>
    </row>
    <row r="19" spans="1:2" x14ac:dyDescent="0.2">
      <c r="B19" s="8"/>
    </row>
    <row r="20" spans="1:2" x14ac:dyDescent="0.2">
      <c r="B20" s="8"/>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sheetData>
  <mergeCells count="11">
    <mergeCell ref="N6:N7"/>
    <mergeCell ref="A4:A5"/>
    <mergeCell ref="B4:D4"/>
    <mergeCell ref="E4:G4"/>
    <mergeCell ref="H4:J4"/>
    <mergeCell ref="K4:M4"/>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1"/>
  <dimension ref="A1:Q32"/>
  <sheetViews>
    <sheetView showGridLines="0" view="pageBreakPreview" zoomScaleNormal="70" zoomScaleSheetLayoutView="100" workbookViewId="0">
      <selection activeCell="M38" sqref="M38"/>
    </sheetView>
  </sheetViews>
  <sheetFormatPr defaultColWidth="9.140625" defaultRowHeight="12" x14ac:dyDescent="0.2"/>
  <cols>
    <col min="1" max="1" width="28.28515625" style="7" customWidth="1"/>
    <col min="2" max="2" width="11.7109375" style="7" customWidth="1"/>
    <col min="3" max="7" width="12" style="7" customWidth="1"/>
    <col min="8" max="8" width="16.5703125" style="7" customWidth="1"/>
    <col min="9" max="9" width="12" style="7" customWidth="1"/>
    <col min="10" max="10" width="15.28515625" style="7" customWidth="1"/>
    <col min="11" max="16384" width="9.140625" style="7"/>
  </cols>
  <sheetData>
    <row r="1" spans="1:12" ht="18" x14ac:dyDescent="0.25">
      <c r="A1" s="246" t="s">
        <v>279</v>
      </c>
      <c r="B1" s="6"/>
      <c r="J1" s="249" t="str">
        <f>'3'!N1</f>
        <v>2024</v>
      </c>
    </row>
    <row r="2" spans="1:12" ht="6" customHeight="1" x14ac:dyDescent="0.2">
      <c r="A2" s="6"/>
      <c r="B2" s="340"/>
      <c r="C2" s="340"/>
      <c r="D2" s="340"/>
      <c r="E2" s="340"/>
      <c r="F2" s="340"/>
      <c r="G2" s="340"/>
      <c r="H2" s="340"/>
      <c r="I2" s="340"/>
      <c r="J2" s="340"/>
    </row>
    <row r="3" spans="1:12" ht="37.9" customHeight="1" x14ac:dyDescent="0.2">
      <c r="A3" s="170"/>
      <c r="B3" s="217" t="s">
        <v>26</v>
      </c>
      <c r="C3" s="217" t="s">
        <v>0</v>
      </c>
      <c r="D3" s="217" t="s">
        <v>1</v>
      </c>
      <c r="E3" s="217" t="s">
        <v>2</v>
      </c>
      <c r="F3" s="217" t="s">
        <v>215</v>
      </c>
      <c r="G3" s="217" t="s">
        <v>25</v>
      </c>
      <c r="H3" s="217" t="s">
        <v>5</v>
      </c>
      <c r="I3" s="217" t="s">
        <v>3</v>
      </c>
      <c r="J3" s="217" t="s">
        <v>4</v>
      </c>
    </row>
    <row r="4" spans="1:12" ht="12" customHeight="1" x14ac:dyDescent="0.2">
      <c r="A4" s="230" t="s">
        <v>160</v>
      </c>
      <c r="B4" s="203">
        <f>SUM(B5:B18)</f>
        <v>14741.227283999997</v>
      </c>
      <c r="C4" s="203">
        <f t="shared" ref="C4:I4" si="0">SUM(C5:C18)</f>
        <v>2245.9542230000002</v>
      </c>
      <c r="D4" s="203">
        <f t="shared" si="0"/>
        <v>532.18679500000007</v>
      </c>
      <c r="E4" s="203">
        <f t="shared" si="0"/>
        <v>237.65668699999998</v>
      </c>
      <c r="F4" s="203">
        <f t="shared" si="0"/>
        <v>527.52261199999998</v>
      </c>
      <c r="G4" s="203">
        <f t="shared" si="0"/>
        <v>30938.980744999997</v>
      </c>
      <c r="H4" s="203">
        <f t="shared" si="0"/>
        <v>15199.667363999999</v>
      </c>
      <c r="I4" s="203">
        <f t="shared" si="0"/>
        <v>1504.6883419999999</v>
      </c>
      <c r="J4" s="203">
        <f t="shared" ref="J4" si="1">SUM(B4:I4)</f>
        <v>65927.884051999994</v>
      </c>
      <c r="L4" s="41"/>
    </row>
    <row r="5" spans="1:12" x14ac:dyDescent="0.2">
      <c r="A5" s="206" t="s">
        <v>131</v>
      </c>
      <c r="B5" s="216">
        <v>260.20172700000001</v>
      </c>
      <c r="C5" s="216">
        <v>34.048538000000001</v>
      </c>
      <c r="D5" s="216">
        <v>175.65179900000001</v>
      </c>
      <c r="E5" s="216">
        <v>35.613153000000004</v>
      </c>
      <c r="F5" s="216">
        <v>4.373659</v>
      </c>
      <c r="G5" s="216">
        <v>5855.3670699999948</v>
      </c>
      <c r="H5" s="216">
        <v>3596.7465129999978</v>
      </c>
      <c r="I5" s="216">
        <v>74.722981999999988</v>
      </c>
      <c r="J5" s="204">
        <f t="shared" ref="J5:J18" si="2">SUM(B5:I5)</f>
        <v>10036.725440999991</v>
      </c>
      <c r="L5" s="41"/>
    </row>
    <row r="6" spans="1:12" x14ac:dyDescent="0.2">
      <c r="A6" s="206" t="s">
        <v>99</v>
      </c>
      <c r="B6" s="216">
        <v>744.05900199999985</v>
      </c>
      <c r="C6" s="216">
        <v>28.780010000000004</v>
      </c>
      <c r="D6" s="216">
        <v>39.813208999999993</v>
      </c>
      <c r="E6" s="216">
        <v>4.8983469999999993</v>
      </c>
      <c r="F6" s="216">
        <v>20.500376000000003</v>
      </c>
      <c r="G6" s="216">
        <v>1913.2000620000003</v>
      </c>
      <c r="H6" s="216">
        <v>948.73237300000017</v>
      </c>
      <c r="I6" s="216">
        <v>100.70328499999997</v>
      </c>
      <c r="J6" s="204">
        <f t="shared" si="2"/>
        <v>3800.6866640000007</v>
      </c>
      <c r="L6" s="41"/>
    </row>
    <row r="7" spans="1:12" x14ac:dyDescent="0.2">
      <c r="A7" s="206" t="s">
        <v>100</v>
      </c>
      <c r="B7" s="216">
        <v>425.50017000000014</v>
      </c>
      <c r="C7" s="216">
        <v>4.7105200000000007</v>
      </c>
      <c r="D7" s="216">
        <v>0.55000000000000004</v>
      </c>
      <c r="E7" s="216">
        <v>0.65249000000000013</v>
      </c>
      <c r="F7" s="216">
        <v>41.786006999999998</v>
      </c>
      <c r="G7" s="216">
        <v>2412.804421000003</v>
      </c>
      <c r="H7" s="216">
        <v>655.79757600000005</v>
      </c>
      <c r="I7" s="216">
        <v>562.07469800000001</v>
      </c>
      <c r="J7" s="204">
        <f t="shared" si="2"/>
        <v>4103.875882000003</v>
      </c>
      <c r="L7" s="41"/>
    </row>
    <row r="8" spans="1:12" x14ac:dyDescent="0.2">
      <c r="A8" s="206" t="s">
        <v>101</v>
      </c>
      <c r="B8" s="216">
        <v>131.69077900000005</v>
      </c>
      <c r="C8" s="216">
        <v>89.049269999999993</v>
      </c>
      <c r="D8" s="216">
        <v>13.171477999999999</v>
      </c>
      <c r="E8" s="216">
        <v>20.154173999999998</v>
      </c>
      <c r="F8" s="216">
        <v>5.8194999999999997</v>
      </c>
      <c r="G8" s="216">
        <v>1665.346550999999</v>
      </c>
      <c r="H8" s="216">
        <v>682.22579899999994</v>
      </c>
      <c r="I8" s="216">
        <v>164.15854999999996</v>
      </c>
      <c r="J8" s="204">
        <f t="shared" si="2"/>
        <v>2771.6161009999992</v>
      </c>
      <c r="L8" s="41"/>
    </row>
    <row r="9" spans="1:12" x14ac:dyDescent="0.2">
      <c r="A9" s="206" t="s">
        <v>130</v>
      </c>
      <c r="B9" s="216">
        <v>130.09369400000003</v>
      </c>
      <c r="C9" s="216">
        <v>40.749499999999998</v>
      </c>
      <c r="D9" s="216">
        <v>2.5008300000000001</v>
      </c>
      <c r="E9" s="216">
        <v>2.9266300000000007</v>
      </c>
      <c r="F9" s="216">
        <v>60.938789</v>
      </c>
      <c r="G9" s="216">
        <v>784.20943</v>
      </c>
      <c r="H9" s="216">
        <v>318.48711599999979</v>
      </c>
      <c r="I9" s="216">
        <v>8.9336999999999982</v>
      </c>
      <c r="J9" s="204">
        <f t="shared" si="2"/>
        <v>1348.8396889999999</v>
      </c>
      <c r="L9" s="41"/>
    </row>
    <row r="10" spans="1:12" x14ac:dyDescent="0.2">
      <c r="A10" s="206" t="s">
        <v>102</v>
      </c>
      <c r="B10" s="216">
        <v>640.97544400000015</v>
      </c>
      <c r="C10" s="216">
        <v>6.1140400000000001</v>
      </c>
      <c r="D10" s="216">
        <v>14.8184</v>
      </c>
      <c r="E10" s="216">
        <v>6.1</v>
      </c>
      <c r="F10" s="216">
        <v>0.99399999999999999</v>
      </c>
      <c r="G10" s="216">
        <v>1335.516696000001</v>
      </c>
      <c r="H10" s="216">
        <v>915.87102199999993</v>
      </c>
      <c r="I10" s="216">
        <v>44.357740000000014</v>
      </c>
      <c r="J10" s="204">
        <f t="shared" si="2"/>
        <v>2964.747342000001</v>
      </c>
      <c r="L10" s="41"/>
    </row>
    <row r="11" spans="1:12" x14ac:dyDescent="0.2">
      <c r="A11" s="206" t="s">
        <v>103</v>
      </c>
      <c r="B11" s="216">
        <v>155.79828499999999</v>
      </c>
      <c r="C11" s="216">
        <v>2.4521000000000002</v>
      </c>
      <c r="D11" s="216">
        <v>6.8970000000000002</v>
      </c>
      <c r="E11" s="216">
        <v>1.2930999999999999</v>
      </c>
      <c r="F11" s="216">
        <v>8.1914500000000015</v>
      </c>
      <c r="G11" s="216">
        <v>882.27301800000009</v>
      </c>
      <c r="H11" s="216">
        <v>500.9413090000001</v>
      </c>
      <c r="I11" s="216">
        <v>10.292107</v>
      </c>
      <c r="J11" s="204">
        <f t="shared" si="2"/>
        <v>1568.1383690000002</v>
      </c>
      <c r="L11" s="41"/>
    </row>
    <row r="12" spans="1:12" x14ac:dyDescent="0.2">
      <c r="A12" s="206" t="s">
        <v>104</v>
      </c>
      <c r="B12" s="216">
        <v>1746.8243329999984</v>
      </c>
      <c r="C12" s="216">
        <v>624.3147560000001</v>
      </c>
      <c r="D12" s="216">
        <v>43.585143999999985</v>
      </c>
      <c r="E12" s="216">
        <v>102.451725</v>
      </c>
      <c r="F12" s="216">
        <v>35.620985000000005</v>
      </c>
      <c r="G12" s="216">
        <v>4873.5166949999993</v>
      </c>
      <c r="H12" s="216">
        <v>2041.5190690000004</v>
      </c>
      <c r="I12" s="216">
        <v>123.55724900000004</v>
      </c>
      <c r="J12" s="204">
        <f t="shared" si="2"/>
        <v>9591.3899559999973</v>
      </c>
    </row>
    <row r="13" spans="1:12" x14ac:dyDescent="0.2">
      <c r="A13" s="206" t="s">
        <v>105</v>
      </c>
      <c r="B13" s="216">
        <v>424.91124699999995</v>
      </c>
      <c r="C13" s="216">
        <v>37.555841000000001</v>
      </c>
      <c r="D13" s="216">
        <v>0.96275999999999995</v>
      </c>
      <c r="E13" s="216">
        <v>20.468387000000003</v>
      </c>
      <c r="F13" s="216">
        <v>11.909395</v>
      </c>
      <c r="G13" s="216">
        <v>1419.8329320000005</v>
      </c>
      <c r="H13" s="216">
        <v>811.86745500000006</v>
      </c>
      <c r="I13" s="216">
        <v>30.037288</v>
      </c>
      <c r="J13" s="204">
        <f t="shared" si="2"/>
        <v>2757.5453050000006</v>
      </c>
    </row>
    <row r="14" spans="1:12" x14ac:dyDescent="0.2">
      <c r="A14" s="206" t="s">
        <v>106</v>
      </c>
      <c r="B14" s="216">
        <v>366.89028599999995</v>
      </c>
      <c r="C14" s="216">
        <v>14.218108999999998</v>
      </c>
      <c r="D14" s="216">
        <v>51.970355000000005</v>
      </c>
      <c r="E14" s="216">
        <v>19.836199000000001</v>
      </c>
      <c r="F14" s="216">
        <v>58.223629999999979</v>
      </c>
      <c r="G14" s="216">
        <v>1142.5450970000004</v>
      </c>
      <c r="H14" s="216">
        <v>689.97619200000008</v>
      </c>
      <c r="I14" s="216">
        <v>166.55729600000001</v>
      </c>
      <c r="J14" s="204">
        <f t="shared" si="2"/>
        <v>2510.2171640000006</v>
      </c>
    </row>
    <row r="15" spans="1:12" x14ac:dyDescent="0.2">
      <c r="A15" s="206" t="s">
        <v>107</v>
      </c>
      <c r="B15" s="216">
        <v>373.22370300000011</v>
      </c>
      <c r="C15" s="216">
        <v>0</v>
      </c>
      <c r="D15" s="216">
        <v>24.63251</v>
      </c>
      <c r="E15" s="216">
        <v>3.4716970000000003</v>
      </c>
      <c r="F15" s="216">
        <v>34.559275</v>
      </c>
      <c r="G15" s="216">
        <v>1670.4556020000002</v>
      </c>
      <c r="H15" s="216">
        <v>1103.1190349999993</v>
      </c>
      <c r="I15" s="216">
        <v>47.372599999999998</v>
      </c>
      <c r="J15" s="204">
        <f t="shared" si="2"/>
        <v>3256.8344219999999</v>
      </c>
    </row>
    <row r="16" spans="1:12" x14ac:dyDescent="0.2">
      <c r="A16" s="206" t="s">
        <v>108</v>
      </c>
      <c r="B16" s="216">
        <v>4240.2156699999996</v>
      </c>
      <c r="C16" s="216">
        <v>965.92774800000007</v>
      </c>
      <c r="D16" s="216">
        <v>17.641500000000001</v>
      </c>
      <c r="E16" s="216">
        <v>1.147429</v>
      </c>
      <c r="F16" s="216">
        <v>15.172376</v>
      </c>
      <c r="G16" s="216">
        <v>2256.3420560000013</v>
      </c>
      <c r="H16" s="216">
        <v>959.53882300000032</v>
      </c>
      <c r="I16" s="216">
        <v>11.552832000000002</v>
      </c>
      <c r="J16" s="204">
        <f t="shared" si="2"/>
        <v>8467.5384340000001</v>
      </c>
    </row>
    <row r="17" spans="1:17" x14ac:dyDescent="0.2">
      <c r="A17" s="206" t="s">
        <v>109</v>
      </c>
      <c r="B17" s="216">
        <v>3581.1659329999984</v>
      </c>
      <c r="C17" s="216">
        <v>395.71009699999985</v>
      </c>
      <c r="D17" s="216">
        <v>127.42094</v>
      </c>
      <c r="E17" s="216">
        <v>8.7023659999999978</v>
      </c>
      <c r="F17" s="216">
        <v>218.93847999999997</v>
      </c>
      <c r="G17" s="216">
        <v>3615.9616479999981</v>
      </c>
      <c r="H17" s="216">
        <v>1531.1620120000009</v>
      </c>
      <c r="I17" s="216">
        <v>156.56523700000002</v>
      </c>
      <c r="J17" s="204">
        <f t="shared" si="2"/>
        <v>9635.6267129999978</v>
      </c>
    </row>
    <row r="18" spans="1:17" x14ac:dyDescent="0.2">
      <c r="A18" s="206" t="s">
        <v>110</v>
      </c>
      <c r="B18" s="216">
        <v>1519.677011</v>
      </c>
      <c r="C18" s="216">
        <v>2.3236939999999997</v>
      </c>
      <c r="D18" s="216">
        <v>12.570869999999999</v>
      </c>
      <c r="E18" s="216">
        <v>9.9409899999999993</v>
      </c>
      <c r="F18" s="216">
        <v>10.49469</v>
      </c>
      <c r="G18" s="216">
        <v>1111.6094669999998</v>
      </c>
      <c r="H18" s="216">
        <v>443.68306999999993</v>
      </c>
      <c r="I18" s="216">
        <v>3.8027780000000004</v>
      </c>
      <c r="J18" s="204">
        <f t="shared" si="2"/>
        <v>3114.10257</v>
      </c>
    </row>
    <row r="19" spans="1:17" x14ac:dyDescent="0.2">
      <c r="A19" s="4" t="s">
        <v>171</v>
      </c>
      <c r="J19" s="3"/>
    </row>
    <row r="20" spans="1:17" x14ac:dyDescent="0.2">
      <c r="A20" s="209"/>
    </row>
    <row r="32" spans="1:17" x14ac:dyDescent="0.2">
      <c r="K32" s="41"/>
      <c r="L32" s="41"/>
      <c r="M32" s="41"/>
      <c r="N32" s="41"/>
      <c r="O32" s="41"/>
      <c r="P32" s="41"/>
      <c r="Q32" s="41"/>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dimension ref="A1:U42"/>
  <sheetViews>
    <sheetView showGridLines="0" view="pageBreakPreview" zoomScale="85" zoomScaleNormal="85" zoomScaleSheetLayoutView="85" workbookViewId="0">
      <selection activeCell="T52" sqref="T52"/>
    </sheetView>
  </sheetViews>
  <sheetFormatPr defaultColWidth="9.140625" defaultRowHeight="12" x14ac:dyDescent="0.2"/>
  <cols>
    <col min="1" max="1" width="33.42578125" style="74" customWidth="1"/>
    <col min="2" max="13" width="8" style="74" customWidth="1"/>
    <col min="14" max="14" width="8.28515625" style="74" customWidth="1"/>
    <col min="15" max="15" width="7.85546875" style="74" customWidth="1"/>
    <col min="16" max="21" width="9.140625" style="187" customWidth="1"/>
    <col min="22" max="16384" width="9.140625" style="74"/>
  </cols>
  <sheetData>
    <row r="1" spans="1:21" ht="20.25" x14ac:dyDescent="0.3">
      <c r="A1" s="184" t="s">
        <v>280</v>
      </c>
      <c r="O1" s="250" t="str">
        <f>'3'!N1</f>
        <v>2024</v>
      </c>
    </row>
    <row r="2" spans="1:21" ht="18" x14ac:dyDescent="0.25">
      <c r="A2" s="247" t="s">
        <v>281</v>
      </c>
    </row>
    <row r="3" spans="1:21" ht="12" customHeight="1" x14ac:dyDescent="0.2">
      <c r="F3" s="103"/>
      <c r="G3" s="103"/>
      <c r="H3" s="103"/>
      <c r="I3" s="103"/>
      <c r="J3" s="103"/>
      <c r="K3" s="103"/>
    </row>
    <row r="4" spans="1:21" x14ac:dyDescent="0.2">
      <c r="A4" s="7"/>
      <c r="B4" s="127"/>
      <c r="C4" s="127"/>
      <c r="D4" s="127"/>
      <c r="E4" s="127"/>
      <c r="F4" s="109"/>
      <c r="K4" s="109"/>
      <c r="L4" s="125"/>
    </row>
    <row r="5" spans="1:21" ht="12.75" customHeight="1" x14ac:dyDescent="0.2">
      <c r="A5" s="341"/>
      <c r="B5" s="333" t="s">
        <v>42</v>
      </c>
      <c r="C5" s="334"/>
      <c r="D5" s="335"/>
      <c r="E5" s="333" t="s">
        <v>43</v>
      </c>
      <c r="F5" s="334"/>
      <c r="G5" s="335"/>
      <c r="H5" s="334" t="s">
        <v>44</v>
      </c>
      <c r="I5" s="334"/>
      <c r="J5" s="334"/>
      <c r="K5" s="333" t="s">
        <v>45</v>
      </c>
      <c r="L5" s="334"/>
      <c r="M5" s="335"/>
      <c r="N5" s="336" t="s">
        <v>7</v>
      </c>
      <c r="O5" s="343" t="s">
        <v>216</v>
      </c>
    </row>
    <row r="6" spans="1:21" x14ac:dyDescent="0.2">
      <c r="A6" s="342"/>
      <c r="B6" s="288" t="s">
        <v>8</v>
      </c>
      <c r="C6" s="287" t="s">
        <v>9</v>
      </c>
      <c r="D6" s="289" t="s">
        <v>10</v>
      </c>
      <c r="E6" s="288" t="s">
        <v>11</v>
      </c>
      <c r="F6" s="287" t="s">
        <v>12</v>
      </c>
      <c r="G6" s="289" t="s">
        <v>13</v>
      </c>
      <c r="H6" s="201" t="s">
        <v>14</v>
      </c>
      <c r="I6" s="201" t="s">
        <v>15</v>
      </c>
      <c r="J6" s="201" t="s">
        <v>16</v>
      </c>
      <c r="K6" s="288" t="s">
        <v>17</v>
      </c>
      <c r="L6" s="287" t="s">
        <v>18</v>
      </c>
      <c r="M6" s="289" t="s">
        <v>19</v>
      </c>
      <c r="N6" s="336"/>
      <c r="O6" s="343"/>
      <c r="P6" s="279"/>
      <c r="U6" s="279"/>
    </row>
    <row r="7" spans="1:21" ht="13.5" x14ac:dyDescent="0.2">
      <c r="A7" s="175" t="s">
        <v>203</v>
      </c>
      <c r="B7" s="292">
        <v>1576.0312000000006</v>
      </c>
      <c r="C7" s="285">
        <v>1576.3686000000005</v>
      </c>
      <c r="D7" s="293">
        <v>1576.3756000000005</v>
      </c>
      <c r="E7" s="292">
        <v>1571.9986000000006</v>
      </c>
      <c r="F7" s="285">
        <v>1571.9986000000006</v>
      </c>
      <c r="G7" s="293">
        <v>1571.9986000000006</v>
      </c>
      <c r="H7" s="200">
        <v>1572.0936000000006</v>
      </c>
      <c r="I7" s="200">
        <v>1570.5936000000006</v>
      </c>
      <c r="J7" s="200">
        <v>1570.5686000000007</v>
      </c>
      <c r="K7" s="292">
        <v>1567.4436000000007</v>
      </c>
      <c r="L7" s="285">
        <v>1567.4436000000007</v>
      </c>
      <c r="M7" s="293">
        <v>1567.4436000000007</v>
      </c>
      <c r="N7" s="200">
        <v>1567.4436000000007</v>
      </c>
      <c r="O7" s="213">
        <v>4.1633780208746099E-2</v>
      </c>
      <c r="P7" s="280"/>
      <c r="U7" s="281"/>
    </row>
    <row r="8" spans="1:21" x14ac:dyDescent="0.2">
      <c r="A8" s="170" t="s">
        <v>163</v>
      </c>
      <c r="B8" s="292">
        <v>709.83696699999985</v>
      </c>
      <c r="C8" s="285">
        <v>489.3691290000001</v>
      </c>
      <c r="D8" s="293">
        <v>441.84842499999996</v>
      </c>
      <c r="E8" s="292">
        <v>344.88409499999995</v>
      </c>
      <c r="F8" s="285">
        <v>252.18253299999998</v>
      </c>
      <c r="G8" s="293">
        <v>196.37544199999999</v>
      </c>
      <c r="H8" s="200">
        <v>243.70063200000004</v>
      </c>
      <c r="I8" s="200">
        <v>201.72032999999996</v>
      </c>
      <c r="J8" s="200">
        <v>205.13895399999993</v>
      </c>
      <c r="K8" s="292">
        <v>447.70486500000004</v>
      </c>
      <c r="L8" s="285">
        <v>570.2993110000001</v>
      </c>
      <c r="M8" s="293">
        <v>642.20258899999999</v>
      </c>
      <c r="N8" s="200">
        <v>4745.2632720000001</v>
      </c>
      <c r="O8" s="213">
        <v>3.5722488468598206E-2</v>
      </c>
      <c r="P8" s="280"/>
      <c r="U8" s="281"/>
    </row>
    <row r="9" spans="1:21" x14ac:dyDescent="0.2">
      <c r="A9" s="170" t="s">
        <v>164</v>
      </c>
      <c r="B9" s="292">
        <v>551.66553899999997</v>
      </c>
      <c r="C9" s="285">
        <v>389.81385799999998</v>
      </c>
      <c r="D9" s="293">
        <v>332.95324299999993</v>
      </c>
      <c r="E9" s="292">
        <v>268.01589000000001</v>
      </c>
      <c r="F9" s="285">
        <v>180.11054300000001</v>
      </c>
      <c r="G9" s="293">
        <v>134.53581799999998</v>
      </c>
      <c r="H9" s="200">
        <v>176.67440199999996</v>
      </c>
      <c r="I9" s="200">
        <v>137.272964</v>
      </c>
      <c r="J9" s="200">
        <v>121.050911</v>
      </c>
      <c r="K9" s="292">
        <v>309.29397299999994</v>
      </c>
      <c r="L9" s="285">
        <v>419.67380100000008</v>
      </c>
      <c r="M9" s="293">
        <v>500.41969900000004</v>
      </c>
      <c r="N9" s="200">
        <v>3521.4806409999997</v>
      </c>
      <c r="O9" s="214">
        <v>4.8237750488199518E-2</v>
      </c>
      <c r="P9" s="282"/>
      <c r="U9" s="283"/>
    </row>
    <row r="10" spans="1:21" x14ac:dyDescent="0.2">
      <c r="A10" s="173" t="s">
        <v>40</v>
      </c>
      <c r="B10" s="290">
        <v>0</v>
      </c>
      <c r="C10" s="286">
        <v>0</v>
      </c>
      <c r="D10" s="291">
        <v>0</v>
      </c>
      <c r="E10" s="290">
        <v>0</v>
      </c>
      <c r="F10" s="286">
        <v>0</v>
      </c>
      <c r="G10" s="291">
        <v>0</v>
      </c>
      <c r="H10" s="197">
        <v>0</v>
      </c>
      <c r="I10" s="197">
        <v>0</v>
      </c>
      <c r="J10" s="197">
        <v>0</v>
      </c>
      <c r="K10" s="290">
        <v>0</v>
      </c>
      <c r="L10" s="286">
        <v>0</v>
      </c>
      <c r="M10" s="291">
        <v>0</v>
      </c>
      <c r="N10" s="197">
        <v>0</v>
      </c>
      <c r="O10" s="215">
        <v>0</v>
      </c>
      <c r="P10" s="282"/>
      <c r="U10" s="283"/>
    </row>
    <row r="11" spans="1:21" x14ac:dyDescent="0.2">
      <c r="A11" s="173" t="s">
        <v>39</v>
      </c>
      <c r="B11" s="290">
        <v>3.46</v>
      </c>
      <c r="C11" s="286">
        <v>3.677</v>
      </c>
      <c r="D11" s="291">
        <v>3.2109999999999999</v>
      </c>
      <c r="E11" s="290">
        <v>3.4470000000000001</v>
      </c>
      <c r="F11" s="286">
        <v>2.57</v>
      </c>
      <c r="G11" s="291">
        <v>2.0098780000000001</v>
      </c>
      <c r="H11" s="197">
        <v>1.964105</v>
      </c>
      <c r="I11" s="197">
        <v>2.3986190000000001</v>
      </c>
      <c r="J11" s="197">
        <v>2.444099</v>
      </c>
      <c r="K11" s="290">
        <v>3.6320000000000001</v>
      </c>
      <c r="L11" s="286">
        <v>3.105</v>
      </c>
      <c r="M11" s="291">
        <v>3.5169999999999999</v>
      </c>
      <c r="N11" s="197">
        <v>35.435701000000009</v>
      </c>
      <c r="O11" s="215">
        <v>7.1516926508680259E-2</v>
      </c>
      <c r="P11" s="282"/>
      <c r="U11" s="283"/>
    </row>
    <row r="12" spans="1:21" x14ac:dyDescent="0.2">
      <c r="A12" s="173" t="s">
        <v>38</v>
      </c>
      <c r="B12" s="290">
        <v>0</v>
      </c>
      <c r="C12" s="286">
        <v>0</v>
      </c>
      <c r="D12" s="291">
        <v>0</v>
      </c>
      <c r="E12" s="290">
        <v>0</v>
      </c>
      <c r="F12" s="286">
        <v>0</v>
      </c>
      <c r="G12" s="291">
        <v>0</v>
      </c>
      <c r="H12" s="197">
        <v>0</v>
      </c>
      <c r="I12" s="197">
        <v>0</v>
      </c>
      <c r="J12" s="197">
        <v>0</v>
      </c>
      <c r="K12" s="290">
        <v>0</v>
      </c>
      <c r="L12" s="286">
        <v>0</v>
      </c>
      <c r="M12" s="291">
        <v>0</v>
      </c>
      <c r="N12" s="197">
        <v>0</v>
      </c>
      <c r="O12" s="215">
        <v>0</v>
      </c>
      <c r="P12" s="282"/>
      <c r="U12" s="283"/>
    </row>
    <row r="13" spans="1:21" x14ac:dyDescent="0.2">
      <c r="A13" s="173" t="s">
        <v>60</v>
      </c>
      <c r="B13" s="290">
        <v>0</v>
      </c>
      <c r="C13" s="286">
        <v>0</v>
      </c>
      <c r="D13" s="291">
        <v>0</v>
      </c>
      <c r="E13" s="290">
        <v>0</v>
      </c>
      <c r="F13" s="286">
        <v>0</v>
      </c>
      <c r="G13" s="291">
        <v>0</v>
      </c>
      <c r="H13" s="197">
        <v>0</v>
      </c>
      <c r="I13" s="197">
        <v>0</v>
      </c>
      <c r="J13" s="197">
        <v>0</v>
      </c>
      <c r="K13" s="290">
        <v>0</v>
      </c>
      <c r="L13" s="286">
        <v>0</v>
      </c>
      <c r="M13" s="291">
        <v>0</v>
      </c>
      <c r="N13" s="197">
        <v>0</v>
      </c>
      <c r="O13" s="215">
        <v>0</v>
      </c>
      <c r="P13" s="282"/>
      <c r="U13" s="283"/>
    </row>
    <row r="14" spans="1:21" x14ac:dyDescent="0.2">
      <c r="A14" s="173" t="s">
        <v>61</v>
      </c>
      <c r="B14" s="290">
        <v>1.6025100000000001</v>
      </c>
      <c r="C14" s="286">
        <v>1.6108800000000001</v>
      </c>
      <c r="D14" s="291">
        <v>2.2950299999999997</v>
      </c>
      <c r="E14" s="290">
        <v>2.6947200000000002</v>
      </c>
      <c r="F14" s="286">
        <v>3.4668099999999997</v>
      </c>
      <c r="G14" s="291">
        <v>4.0168299999999997</v>
      </c>
      <c r="H14" s="197">
        <v>4.8313800000000002</v>
      </c>
      <c r="I14" s="197">
        <v>3.50318</v>
      </c>
      <c r="J14" s="197">
        <v>2.4825599999999999</v>
      </c>
      <c r="K14" s="290">
        <v>2.9992100000000002</v>
      </c>
      <c r="L14" s="286">
        <v>1.1087499999999999</v>
      </c>
      <c r="M14" s="291">
        <v>0.97832000000000008</v>
      </c>
      <c r="N14" s="197">
        <v>31.59018</v>
      </c>
      <c r="O14" s="215">
        <v>0.33538833517098693</v>
      </c>
      <c r="P14" s="282"/>
      <c r="U14" s="283"/>
    </row>
    <row r="15" spans="1:21" x14ac:dyDescent="0.2">
      <c r="A15" s="173" t="s">
        <v>62</v>
      </c>
      <c r="B15" s="290">
        <v>0</v>
      </c>
      <c r="C15" s="286">
        <v>0</v>
      </c>
      <c r="D15" s="291">
        <v>0</v>
      </c>
      <c r="E15" s="290">
        <v>0</v>
      </c>
      <c r="F15" s="286">
        <v>0</v>
      </c>
      <c r="G15" s="291">
        <v>0</v>
      </c>
      <c r="H15" s="197">
        <v>0</v>
      </c>
      <c r="I15" s="197">
        <v>0</v>
      </c>
      <c r="J15" s="197">
        <v>0</v>
      </c>
      <c r="K15" s="290">
        <v>0</v>
      </c>
      <c r="L15" s="286">
        <v>0</v>
      </c>
      <c r="M15" s="291">
        <v>0</v>
      </c>
      <c r="N15" s="197">
        <v>0</v>
      </c>
      <c r="O15" s="215">
        <v>0</v>
      </c>
      <c r="P15" s="282"/>
      <c r="U15" s="283"/>
    </row>
    <row r="16" spans="1:21" x14ac:dyDescent="0.2">
      <c r="A16" s="173" t="s">
        <v>37</v>
      </c>
      <c r="B16" s="290">
        <v>0</v>
      </c>
      <c r="C16" s="286">
        <v>0</v>
      </c>
      <c r="D16" s="291">
        <v>0</v>
      </c>
      <c r="E16" s="290">
        <v>0</v>
      </c>
      <c r="F16" s="286">
        <v>0</v>
      </c>
      <c r="G16" s="291">
        <v>0</v>
      </c>
      <c r="H16" s="197">
        <v>0</v>
      </c>
      <c r="I16" s="197">
        <v>0</v>
      </c>
      <c r="J16" s="197">
        <v>0</v>
      </c>
      <c r="K16" s="290">
        <v>0</v>
      </c>
      <c r="L16" s="286">
        <v>0</v>
      </c>
      <c r="M16" s="291">
        <v>0</v>
      </c>
      <c r="N16" s="197">
        <v>0</v>
      </c>
      <c r="O16" s="215">
        <v>0</v>
      </c>
      <c r="P16" s="282"/>
      <c r="U16" s="283"/>
    </row>
    <row r="17" spans="1:21" x14ac:dyDescent="0.2">
      <c r="A17" s="173" t="s">
        <v>72</v>
      </c>
      <c r="B17" s="290">
        <v>0</v>
      </c>
      <c r="C17" s="286">
        <v>0</v>
      </c>
      <c r="D17" s="291">
        <v>0</v>
      </c>
      <c r="E17" s="290">
        <v>0</v>
      </c>
      <c r="F17" s="286">
        <v>0</v>
      </c>
      <c r="G17" s="291">
        <v>0</v>
      </c>
      <c r="H17" s="197">
        <v>0</v>
      </c>
      <c r="I17" s="197">
        <v>0</v>
      </c>
      <c r="J17" s="197">
        <v>0</v>
      </c>
      <c r="K17" s="290">
        <v>0</v>
      </c>
      <c r="L17" s="286">
        <v>0</v>
      </c>
      <c r="M17" s="291">
        <v>0</v>
      </c>
      <c r="N17" s="197">
        <v>0</v>
      </c>
      <c r="O17" s="215">
        <v>0</v>
      </c>
      <c r="P17" s="282"/>
      <c r="U17" s="283"/>
    </row>
    <row r="18" spans="1:21" x14ac:dyDescent="0.2">
      <c r="A18" s="173" t="s">
        <v>36</v>
      </c>
      <c r="B18" s="290">
        <v>0</v>
      </c>
      <c r="C18" s="286">
        <v>0</v>
      </c>
      <c r="D18" s="291">
        <v>0</v>
      </c>
      <c r="E18" s="290">
        <v>0</v>
      </c>
      <c r="F18" s="286">
        <v>0</v>
      </c>
      <c r="G18" s="291">
        <v>0</v>
      </c>
      <c r="H18" s="197">
        <v>0</v>
      </c>
      <c r="I18" s="197">
        <v>0</v>
      </c>
      <c r="J18" s="197">
        <v>0</v>
      </c>
      <c r="K18" s="290">
        <v>0</v>
      </c>
      <c r="L18" s="286">
        <v>0</v>
      </c>
      <c r="M18" s="291">
        <v>0</v>
      </c>
      <c r="N18" s="197">
        <v>0</v>
      </c>
      <c r="O18" s="215">
        <v>0</v>
      </c>
      <c r="U18" s="283"/>
    </row>
    <row r="19" spans="1:21" x14ac:dyDescent="0.2">
      <c r="A19" s="173" t="s">
        <v>35</v>
      </c>
      <c r="B19" s="290">
        <v>0</v>
      </c>
      <c r="C19" s="286">
        <v>0</v>
      </c>
      <c r="D19" s="291">
        <v>0</v>
      </c>
      <c r="E19" s="290">
        <v>0</v>
      </c>
      <c r="F19" s="286">
        <v>0</v>
      </c>
      <c r="G19" s="291">
        <v>0</v>
      </c>
      <c r="H19" s="197">
        <v>0</v>
      </c>
      <c r="I19" s="197">
        <v>0</v>
      </c>
      <c r="J19" s="197">
        <v>0</v>
      </c>
      <c r="K19" s="290">
        <v>0</v>
      </c>
      <c r="L19" s="286">
        <v>0</v>
      </c>
      <c r="M19" s="291">
        <v>0</v>
      </c>
      <c r="N19" s="197">
        <v>0</v>
      </c>
      <c r="O19" s="215">
        <v>0</v>
      </c>
      <c r="U19" s="283"/>
    </row>
    <row r="20" spans="1:21" x14ac:dyDescent="0.2">
      <c r="A20" s="173" t="s">
        <v>34</v>
      </c>
      <c r="B20" s="290">
        <v>0</v>
      </c>
      <c r="C20" s="286">
        <v>0</v>
      </c>
      <c r="D20" s="291">
        <v>0</v>
      </c>
      <c r="E20" s="290">
        <v>0</v>
      </c>
      <c r="F20" s="286">
        <v>0</v>
      </c>
      <c r="G20" s="291">
        <v>0</v>
      </c>
      <c r="H20" s="197">
        <v>0</v>
      </c>
      <c r="I20" s="197">
        <v>0</v>
      </c>
      <c r="J20" s="197">
        <v>0</v>
      </c>
      <c r="K20" s="290">
        <v>0</v>
      </c>
      <c r="L20" s="286">
        <v>0</v>
      </c>
      <c r="M20" s="291">
        <v>0</v>
      </c>
      <c r="N20" s="197">
        <v>0</v>
      </c>
      <c r="O20" s="215">
        <v>0</v>
      </c>
      <c r="U20" s="283"/>
    </row>
    <row r="21" spans="1:21" x14ac:dyDescent="0.2">
      <c r="A21" s="173" t="s">
        <v>33</v>
      </c>
      <c r="B21" s="290">
        <v>84.908000000000001</v>
      </c>
      <c r="C21" s="286">
        <v>67.728999999999999</v>
      </c>
      <c r="D21" s="291">
        <v>69.739000000000004</v>
      </c>
      <c r="E21" s="290">
        <v>74.209000000000003</v>
      </c>
      <c r="F21" s="286">
        <v>64.680000000000007</v>
      </c>
      <c r="G21" s="291">
        <v>56.121000000000002</v>
      </c>
      <c r="H21" s="197">
        <v>47.56</v>
      </c>
      <c r="I21" s="197">
        <v>66.266999999999996</v>
      </c>
      <c r="J21" s="197">
        <v>42.058999999999997</v>
      </c>
      <c r="K21" s="290">
        <v>76.08</v>
      </c>
      <c r="L21" s="286">
        <v>78.257000000000005</v>
      </c>
      <c r="M21" s="291">
        <v>78.176000000000002</v>
      </c>
      <c r="N21" s="197">
        <v>805.78499999999997</v>
      </c>
      <c r="O21" s="215">
        <v>0.24365495152738909</v>
      </c>
      <c r="U21" s="283"/>
    </row>
    <row r="22" spans="1:21" x14ac:dyDescent="0.2">
      <c r="A22" s="173" t="s">
        <v>32</v>
      </c>
      <c r="B22" s="290">
        <v>0</v>
      </c>
      <c r="C22" s="286">
        <v>0</v>
      </c>
      <c r="D22" s="291">
        <v>0</v>
      </c>
      <c r="E22" s="290">
        <v>0</v>
      </c>
      <c r="F22" s="286">
        <v>0</v>
      </c>
      <c r="G22" s="291">
        <v>0</v>
      </c>
      <c r="H22" s="197">
        <v>0</v>
      </c>
      <c r="I22" s="197">
        <v>0</v>
      </c>
      <c r="J22" s="197">
        <v>0</v>
      </c>
      <c r="K22" s="290">
        <v>0</v>
      </c>
      <c r="L22" s="286">
        <v>0</v>
      </c>
      <c r="M22" s="291">
        <v>0</v>
      </c>
      <c r="N22" s="197">
        <v>0</v>
      </c>
      <c r="O22" s="215">
        <v>0</v>
      </c>
      <c r="U22" s="283"/>
    </row>
    <row r="23" spans="1:21" x14ac:dyDescent="0.2">
      <c r="A23" s="173" t="s">
        <v>3</v>
      </c>
      <c r="B23" s="290">
        <v>0</v>
      </c>
      <c r="C23" s="286">
        <v>0</v>
      </c>
      <c r="D23" s="291">
        <v>0</v>
      </c>
      <c r="E23" s="290">
        <v>0</v>
      </c>
      <c r="F23" s="286">
        <v>0</v>
      </c>
      <c r="G23" s="291">
        <v>0</v>
      </c>
      <c r="H23" s="197">
        <v>0</v>
      </c>
      <c r="I23" s="197">
        <v>0</v>
      </c>
      <c r="J23" s="197">
        <v>0</v>
      </c>
      <c r="K23" s="290">
        <v>0</v>
      </c>
      <c r="L23" s="286">
        <v>0</v>
      </c>
      <c r="M23" s="291">
        <v>0</v>
      </c>
      <c r="N23" s="197">
        <v>0</v>
      </c>
      <c r="O23" s="215">
        <v>0</v>
      </c>
      <c r="U23" s="283"/>
    </row>
    <row r="24" spans="1:21" x14ac:dyDescent="0.2">
      <c r="A24" s="173" t="s">
        <v>31</v>
      </c>
      <c r="B24" s="290">
        <v>0</v>
      </c>
      <c r="C24" s="286">
        <v>0</v>
      </c>
      <c r="D24" s="291">
        <v>0</v>
      </c>
      <c r="E24" s="290">
        <v>0</v>
      </c>
      <c r="F24" s="286">
        <v>0</v>
      </c>
      <c r="G24" s="291">
        <v>0</v>
      </c>
      <c r="H24" s="197">
        <v>4.5999999999999999E-2</v>
      </c>
      <c r="I24" s="197">
        <v>0</v>
      </c>
      <c r="J24" s="197">
        <v>0</v>
      </c>
      <c r="K24" s="290">
        <v>0</v>
      </c>
      <c r="L24" s="286">
        <v>0</v>
      </c>
      <c r="M24" s="291">
        <v>0</v>
      </c>
      <c r="N24" s="197">
        <v>4.5999999999999999E-2</v>
      </c>
      <c r="O24" s="215">
        <v>2.2183644649841422E-4</v>
      </c>
      <c r="U24" s="283"/>
    </row>
    <row r="25" spans="1:21" x14ac:dyDescent="0.2">
      <c r="A25" s="173" t="s">
        <v>30</v>
      </c>
      <c r="B25" s="290">
        <v>461.69502899999992</v>
      </c>
      <c r="C25" s="286">
        <v>316.79697799999997</v>
      </c>
      <c r="D25" s="291">
        <v>257.70821299999994</v>
      </c>
      <c r="E25" s="290">
        <v>187.66516999999999</v>
      </c>
      <c r="F25" s="286">
        <v>109.39373299999998</v>
      </c>
      <c r="G25" s="291">
        <v>72.388109999999969</v>
      </c>
      <c r="H25" s="197">
        <v>122.27291699999996</v>
      </c>
      <c r="I25" s="197">
        <v>65.104165000000009</v>
      </c>
      <c r="J25" s="197">
        <v>74.065252000000001</v>
      </c>
      <c r="K25" s="290">
        <v>226.58276299999994</v>
      </c>
      <c r="L25" s="286">
        <v>337.20305100000007</v>
      </c>
      <c r="M25" s="291">
        <v>417.748379</v>
      </c>
      <c r="N25" s="197">
        <v>2648.6237599999995</v>
      </c>
      <c r="O25" s="215">
        <v>0.13375256387265527</v>
      </c>
      <c r="U25" s="282"/>
    </row>
    <row r="26" spans="1:21" ht="13.5" customHeight="1" x14ac:dyDescent="0.2">
      <c r="A26" s="171" t="s">
        <v>189</v>
      </c>
      <c r="B26" s="292">
        <v>1402.2402099999999</v>
      </c>
      <c r="C26" s="285">
        <v>969.47528699999998</v>
      </c>
      <c r="D26" s="293">
        <v>869.32349999999997</v>
      </c>
      <c r="E26" s="292">
        <v>588.99644999999998</v>
      </c>
      <c r="F26" s="285">
        <v>322.60199999999998</v>
      </c>
      <c r="G26" s="293">
        <v>237.63305</v>
      </c>
      <c r="H26" s="200">
        <v>136.28800000000001</v>
      </c>
      <c r="I26" s="200">
        <v>205.49399700000001</v>
      </c>
      <c r="J26" s="200">
        <v>351.09199999999998</v>
      </c>
      <c r="K26" s="292">
        <v>646.13800000000003</v>
      </c>
      <c r="L26" s="285">
        <v>1084.066</v>
      </c>
      <c r="M26" s="293">
        <v>1283.307</v>
      </c>
      <c r="N26" s="200">
        <v>8096.6554939999987</v>
      </c>
      <c r="O26" s="214"/>
      <c r="U26" s="284"/>
    </row>
    <row r="27" spans="1:21" ht="13.5" customHeight="1" x14ac:dyDescent="0.2">
      <c r="A27" s="171" t="s">
        <v>305</v>
      </c>
      <c r="B27" s="292">
        <v>1764.232119</v>
      </c>
      <c r="C27" s="285">
        <v>1163.1630899999998</v>
      </c>
      <c r="D27" s="293">
        <v>1090.2899359999999</v>
      </c>
      <c r="E27" s="292">
        <v>681.3344790000001</v>
      </c>
      <c r="F27" s="285">
        <v>382.80225200000001</v>
      </c>
      <c r="G27" s="293">
        <v>273.27157699999998</v>
      </c>
      <c r="H27" s="200">
        <v>231.09330400000002</v>
      </c>
      <c r="I27" s="200">
        <v>255.24264300000002</v>
      </c>
      <c r="J27" s="200">
        <v>359.12222600000007</v>
      </c>
      <c r="K27" s="292">
        <v>865.02389499999992</v>
      </c>
      <c r="L27" s="285">
        <v>1387.5295680000002</v>
      </c>
      <c r="M27" s="293">
        <v>1583.6203519999997</v>
      </c>
      <c r="N27" s="200">
        <v>10036.725441000001</v>
      </c>
      <c r="O27" s="214">
        <v>0.15223794279645966</v>
      </c>
      <c r="U27" s="284"/>
    </row>
    <row r="28" spans="1:21" ht="12.75" customHeight="1" x14ac:dyDescent="0.2">
      <c r="A28" s="173" t="s">
        <v>26</v>
      </c>
      <c r="B28" s="290">
        <v>40.828612999999997</v>
      </c>
      <c r="C28" s="286">
        <v>49.967764000000003</v>
      </c>
      <c r="D28" s="291">
        <v>25.560449000000002</v>
      </c>
      <c r="E28" s="290">
        <v>23.66582</v>
      </c>
      <c r="F28" s="286">
        <v>10.777826000000001</v>
      </c>
      <c r="G28" s="291">
        <v>5.2128259999999997</v>
      </c>
      <c r="H28" s="197">
        <v>6.0865600000000004</v>
      </c>
      <c r="I28" s="197">
        <v>6.0847259999999999</v>
      </c>
      <c r="J28" s="197">
        <v>8.5199449999999999</v>
      </c>
      <c r="K28" s="290">
        <v>13.710162</v>
      </c>
      <c r="L28" s="286">
        <v>25.787171999999998</v>
      </c>
      <c r="M28" s="291">
        <v>43.999864000000002</v>
      </c>
      <c r="N28" s="197">
        <v>260.20172700000001</v>
      </c>
      <c r="O28" s="215">
        <v>1.7651293341255286E-2</v>
      </c>
      <c r="U28" s="284"/>
    </row>
    <row r="29" spans="1:21" ht="12.75" customHeight="1" x14ac:dyDescent="0.2">
      <c r="A29" s="173" t="s">
        <v>0</v>
      </c>
      <c r="B29" s="290">
        <v>3.1061860000000001</v>
      </c>
      <c r="C29" s="286">
        <v>9.9678579999999997</v>
      </c>
      <c r="D29" s="291">
        <v>5.6743419999999993</v>
      </c>
      <c r="E29" s="290">
        <v>3.7062569999999999</v>
      </c>
      <c r="F29" s="286">
        <v>1.1673930000000001</v>
      </c>
      <c r="G29" s="291">
        <v>0.31229000000000001</v>
      </c>
      <c r="H29" s="197">
        <v>0.22364200000000001</v>
      </c>
      <c r="I29" s="197">
        <v>0.21593600000000002</v>
      </c>
      <c r="J29" s="197">
        <v>0.26932799999999996</v>
      </c>
      <c r="K29" s="290">
        <v>0.78491299999999997</v>
      </c>
      <c r="L29" s="286">
        <v>2.7191160000000001</v>
      </c>
      <c r="M29" s="291">
        <v>5.9012769999999994</v>
      </c>
      <c r="N29" s="197">
        <v>34.048538000000001</v>
      </c>
      <c r="O29" s="215">
        <v>1.5159942999425949E-2</v>
      </c>
      <c r="U29" s="284"/>
    </row>
    <row r="30" spans="1:21" ht="12.75" customHeight="1" x14ac:dyDescent="0.2">
      <c r="A30" s="173" t="s">
        <v>1</v>
      </c>
      <c r="B30" s="290">
        <v>30.354210999999999</v>
      </c>
      <c r="C30" s="286">
        <v>37.910966999999999</v>
      </c>
      <c r="D30" s="291">
        <v>19.473238000000002</v>
      </c>
      <c r="E30" s="290">
        <v>19.6935</v>
      </c>
      <c r="F30" s="286">
        <v>10.394644</v>
      </c>
      <c r="G30" s="291">
        <v>1.1716500000000001</v>
      </c>
      <c r="H30" s="197">
        <v>0.93813099999999994</v>
      </c>
      <c r="I30" s="197">
        <v>0.71499599999999996</v>
      </c>
      <c r="J30" s="197">
        <v>1.1566509999999999</v>
      </c>
      <c r="K30" s="290">
        <v>2.6233530000000003</v>
      </c>
      <c r="L30" s="286">
        <v>17.141040999999998</v>
      </c>
      <c r="M30" s="291">
        <v>34.079416999999999</v>
      </c>
      <c r="N30" s="197">
        <v>175.65179899999998</v>
      </c>
      <c r="O30" s="215">
        <v>0.3300566655360172</v>
      </c>
      <c r="U30" s="284"/>
    </row>
    <row r="31" spans="1:21" ht="12.75" customHeight="1" x14ac:dyDescent="0.2">
      <c r="A31" s="173" t="s">
        <v>2</v>
      </c>
      <c r="B31" s="290">
        <v>6.0455030000000001</v>
      </c>
      <c r="C31" s="286">
        <v>7.7419570000000002</v>
      </c>
      <c r="D31" s="291">
        <v>4.3696360000000007</v>
      </c>
      <c r="E31" s="290">
        <v>4.2496530000000003</v>
      </c>
      <c r="F31" s="286">
        <v>1.6212170000000001</v>
      </c>
      <c r="G31" s="291">
        <v>0.46962599999999999</v>
      </c>
      <c r="H31" s="197">
        <v>0.49637100000000001</v>
      </c>
      <c r="I31" s="197">
        <v>0.43987099999999996</v>
      </c>
      <c r="J31" s="197">
        <v>0.52478099999999994</v>
      </c>
      <c r="K31" s="290">
        <v>1.6030609999999998</v>
      </c>
      <c r="L31" s="286">
        <v>2.583758</v>
      </c>
      <c r="M31" s="291">
        <v>5.4677189999999998</v>
      </c>
      <c r="N31" s="197">
        <v>35.613153000000004</v>
      </c>
      <c r="O31" s="215">
        <v>0.14985125581591568</v>
      </c>
    </row>
    <row r="32" spans="1:21" x14ac:dyDescent="0.2">
      <c r="A32" s="173" t="s">
        <v>6</v>
      </c>
      <c r="B32" s="290">
        <v>0.85945499999999997</v>
      </c>
      <c r="C32" s="286">
        <v>0.81835400000000003</v>
      </c>
      <c r="D32" s="291">
        <v>0.57100899999999999</v>
      </c>
      <c r="E32" s="290">
        <v>0.49696500000000005</v>
      </c>
      <c r="F32" s="286">
        <v>0.24723300000000001</v>
      </c>
      <c r="G32" s="291">
        <v>6.4561999999999994E-2</v>
      </c>
      <c r="H32" s="197">
        <v>4.8000000000000001E-2</v>
      </c>
      <c r="I32" s="197">
        <v>4.1000000000000002E-2</v>
      </c>
      <c r="J32" s="197">
        <v>3.7999999999999999E-2</v>
      </c>
      <c r="K32" s="290">
        <v>0.18099100000000001</v>
      </c>
      <c r="L32" s="286">
        <v>0.33761000000000002</v>
      </c>
      <c r="M32" s="291">
        <v>0.67047999999999996</v>
      </c>
      <c r="N32" s="197">
        <v>4.373659</v>
      </c>
      <c r="O32" s="215">
        <v>8.290941280067821E-3</v>
      </c>
    </row>
    <row r="33" spans="1:15" x14ac:dyDescent="0.2">
      <c r="A33" s="173" t="s">
        <v>25</v>
      </c>
      <c r="B33" s="290">
        <v>1073.8204350000001</v>
      </c>
      <c r="C33" s="286">
        <v>403.30402800000002</v>
      </c>
      <c r="D33" s="291">
        <v>657.99529900000005</v>
      </c>
      <c r="E33" s="290">
        <v>289.70895699999994</v>
      </c>
      <c r="F33" s="286">
        <v>185.626364</v>
      </c>
      <c r="G33" s="291">
        <v>193.744517</v>
      </c>
      <c r="H33" s="197">
        <v>161.29066400000002</v>
      </c>
      <c r="I33" s="197">
        <v>195.676681</v>
      </c>
      <c r="J33" s="197">
        <v>284.83222400000005</v>
      </c>
      <c r="K33" s="290">
        <v>655.37750000000005</v>
      </c>
      <c r="L33" s="286">
        <v>941.26053899999999</v>
      </c>
      <c r="M33" s="291">
        <v>812.72986199999991</v>
      </c>
      <c r="N33" s="197">
        <v>5855.3670700000011</v>
      </c>
      <c r="O33" s="215">
        <v>0.18925533191478125</v>
      </c>
    </row>
    <row r="34" spans="1:15" x14ac:dyDescent="0.2">
      <c r="A34" s="173" t="s">
        <v>5</v>
      </c>
      <c r="B34" s="290">
        <v>595.83491099999992</v>
      </c>
      <c r="C34" s="286">
        <v>641.32349599999975</v>
      </c>
      <c r="D34" s="291">
        <v>369.11879499999981</v>
      </c>
      <c r="E34" s="290">
        <v>333.61544800000007</v>
      </c>
      <c r="F34" s="286">
        <v>170.23618199999999</v>
      </c>
      <c r="G34" s="291">
        <v>71.441423999999969</v>
      </c>
      <c r="H34" s="197">
        <v>61.205912000000005</v>
      </c>
      <c r="I34" s="197">
        <v>51.093554000000005</v>
      </c>
      <c r="J34" s="197">
        <v>62.336410000000008</v>
      </c>
      <c r="K34" s="290">
        <v>186.59458099999995</v>
      </c>
      <c r="L34" s="286">
        <v>389.024272</v>
      </c>
      <c r="M34" s="291">
        <v>664.92152799999985</v>
      </c>
      <c r="N34" s="197">
        <v>3596.7465129999991</v>
      </c>
      <c r="O34" s="215">
        <v>0.23663323853512724</v>
      </c>
    </row>
    <row r="35" spans="1:15" x14ac:dyDescent="0.2">
      <c r="A35" s="173" t="s">
        <v>3</v>
      </c>
      <c r="B35" s="290">
        <v>13.382805000000001</v>
      </c>
      <c r="C35" s="286">
        <v>12.128666000000001</v>
      </c>
      <c r="D35" s="291">
        <v>7.5271679999999996</v>
      </c>
      <c r="E35" s="290">
        <v>6.1978790000000012</v>
      </c>
      <c r="F35" s="286">
        <v>2.7313930000000002</v>
      </c>
      <c r="G35" s="291">
        <v>0.85468200000000005</v>
      </c>
      <c r="H35" s="197">
        <v>0.80402399999999996</v>
      </c>
      <c r="I35" s="197">
        <v>0.97587900000000005</v>
      </c>
      <c r="J35" s="197">
        <v>1.444887</v>
      </c>
      <c r="K35" s="290">
        <v>4.1493339999999996</v>
      </c>
      <c r="L35" s="286">
        <v>8.6760600000000014</v>
      </c>
      <c r="M35" s="291">
        <v>15.850204999999999</v>
      </c>
      <c r="N35" s="197">
        <v>74.722981999999988</v>
      </c>
      <c r="O35" s="215">
        <v>4.9660105627375148E-2</v>
      </c>
    </row>
    <row r="36" spans="1:15" ht="12" customHeight="1" x14ac:dyDescent="0.2">
      <c r="A36" s="198" t="s">
        <v>188</v>
      </c>
      <c r="B36" s="71"/>
      <c r="C36" s="71"/>
      <c r="D36" s="8"/>
      <c r="F36" s="10"/>
      <c r="G36" s="103"/>
      <c r="H36" s="103"/>
      <c r="I36" s="103"/>
      <c r="J36" s="103"/>
      <c r="K36" s="103"/>
      <c r="O36" s="3"/>
    </row>
    <row r="37" spans="1:15" x14ac:dyDescent="0.2">
      <c r="A37" s="198"/>
      <c r="B37" s="71"/>
      <c r="C37" s="71"/>
    </row>
    <row r="38" spans="1:15" x14ac:dyDescent="0.2">
      <c r="B38" s="78"/>
      <c r="C38" s="78"/>
      <c r="D38" s="78"/>
    </row>
    <row r="39" spans="1:15" x14ac:dyDescent="0.2">
      <c r="B39" s="78"/>
      <c r="C39" s="78"/>
      <c r="D39" s="78"/>
    </row>
    <row r="40" spans="1:15" x14ac:dyDescent="0.2">
      <c r="B40" s="78"/>
      <c r="C40" s="78"/>
      <c r="D40" s="78"/>
      <c r="M40" s="109" t="s">
        <v>168</v>
      </c>
      <c r="N40" s="116">
        <f>O7</f>
        <v>4.1633780208746099E-2</v>
      </c>
    </row>
    <row r="41" spans="1:15" x14ac:dyDescent="0.2">
      <c r="B41" s="120"/>
      <c r="C41" s="120"/>
      <c r="D41" s="120"/>
      <c r="M41" s="109" t="s">
        <v>59</v>
      </c>
      <c r="N41" s="116">
        <f>O8</f>
        <v>3.5722488468598206E-2</v>
      </c>
    </row>
    <row r="42" spans="1:15" x14ac:dyDescent="0.2">
      <c r="B42" s="78"/>
      <c r="C42" s="78"/>
      <c r="D42" s="78"/>
      <c r="M42" s="109" t="s">
        <v>117</v>
      </c>
      <c r="N42" s="116">
        <f>O9</f>
        <v>4.8237750488199518E-2</v>
      </c>
    </row>
  </sheetData>
  <mergeCells count="7">
    <mergeCell ref="A5:A6"/>
    <mergeCell ref="N5:N6"/>
    <mergeCell ref="O5:O6"/>
    <mergeCell ref="B5:D5"/>
    <mergeCell ref="E5:G5"/>
    <mergeCell ref="H5:J5"/>
    <mergeCell ref="K5:M5"/>
  </mergeCells>
  <conditionalFormatting sqref="O10:O25 O28:O35">
    <cfRule type="dataBar" priority="1">
      <dataBar>
        <cfvo type="num" val="0"/>
        <cfvo type="num" val="1"/>
        <color theme="9"/>
      </dataBar>
      <extLst>
        <ext xmlns:x14="http://schemas.microsoft.com/office/spreadsheetml/2009/9/main" uri="{B025F937-C7B1-47D3-B67F-A62EFF666E3E}">
          <x14:id>{434664EA-4D25-45A7-8C03-F8AE07084FA9}</x14:id>
        </ext>
      </extLst>
    </cfRule>
  </conditionalFormatting>
  <pageMargins left="0.31496062992125984" right="0.31496062992125984" top="0.35433070866141736" bottom="0.35433070866141736" header="0.31496062992125984" footer="0.19685039370078741"/>
  <pageSetup paperSize="9" scale="9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34664EA-4D25-45A7-8C03-F8AE07084FA9}">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U41"/>
  <sheetViews>
    <sheetView showGridLines="0" view="pageBreakPreview" topLeftCell="A10"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282</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132"/>
      <c r="B4" s="127"/>
      <c r="C4" s="127"/>
      <c r="D4" s="127"/>
      <c r="E4" s="127"/>
      <c r="F4" s="109"/>
      <c r="K4" s="109"/>
      <c r="L4" s="126"/>
    </row>
    <row r="5" spans="1:21" ht="12.75" customHeight="1" x14ac:dyDescent="0.2">
      <c r="A5" s="341"/>
      <c r="B5" s="333" t="s">
        <v>42</v>
      </c>
      <c r="C5" s="334"/>
      <c r="D5" s="335"/>
      <c r="E5" s="333" t="s">
        <v>43</v>
      </c>
      <c r="F5" s="334"/>
      <c r="G5" s="335"/>
      <c r="H5" s="333" t="s">
        <v>44</v>
      </c>
      <c r="I5" s="334"/>
      <c r="J5" s="335"/>
      <c r="K5" s="333" t="s">
        <v>45</v>
      </c>
      <c r="L5" s="334"/>
      <c r="M5" s="335"/>
      <c r="N5" s="336" t="s">
        <v>7</v>
      </c>
      <c r="O5" s="343" t="s">
        <v>216</v>
      </c>
    </row>
    <row r="6" spans="1:21" x14ac:dyDescent="0.2">
      <c r="A6" s="342"/>
      <c r="B6" s="288" t="s">
        <v>8</v>
      </c>
      <c r="C6" s="287" t="s">
        <v>9</v>
      </c>
      <c r="D6" s="289" t="s">
        <v>10</v>
      </c>
      <c r="E6" s="288" t="s">
        <v>11</v>
      </c>
      <c r="F6" s="287" t="s">
        <v>12</v>
      </c>
      <c r="G6" s="289" t="s">
        <v>13</v>
      </c>
      <c r="H6" s="288" t="s">
        <v>14</v>
      </c>
      <c r="I6" s="287" t="s">
        <v>15</v>
      </c>
      <c r="J6" s="289" t="s">
        <v>16</v>
      </c>
      <c r="K6" s="288" t="s">
        <v>17</v>
      </c>
      <c r="L6" s="287" t="s">
        <v>18</v>
      </c>
      <c r="M6" s="289" t="s">
        <v>19</v>
      </c>
      <c r="N6" s="336"/>
      <c r="O6" s="343"/>
      <c r="P6" s="109"/>
      <c r="U6" s="109"/>
    </row>
    <row r="7" spans="1:21" ht="13.5" x14ac:dyDescent="0.2">
      <c r="A7" s="170" t="s">
        <v>203</v>
      </c>
      <c r="B7" s="294">
        <v>2164.307000000003</v>
      </c>
      <c r="C7" s="203">
        <v>2164.4070000000033</v>
      </c>
      <c r="D7" s="295">
        <v>2165.0100000000034</v>
      </c>
      <c r="E7" s="294">
        <v>2161.8930000000032</v>
      </c>
      <c r="F7" s="203">
        <v>2161.8880000000031</v>
      </c>
      <c r="G7" s="295">
        <v>2161.8040000000028</v>
      </c>
      <c r="H7" s="294">
        <v>2167.5680000000034</v>
      </c>
      <c r="I7" s="203">
        <v>2146.4080000000031</v>
      </c>
      <c r="J7" s="295">
        <v>2167.5680000000038</v>
      </c>
      <c r="K7" s="294">
        <v>2168.4820000000036</v>
      </c>
      <c r="L7" s="203">
        <v>2168.4620000000036</v>
      </c>
      <c r="M7" s="295">
        <v>2171.5680000000034</v>
      </c>
      <c r="N7" s="203">
        <v>2171.5680000000034</v>
      </c>
      <c r="O7" s="210">
        <v>5.7680279418249214E-2</v>
      </c>
      <c r="P7" s="111"/>
      <c r="U7" s="60"/>
    </row>
    <row r="8" spans="1:21" x14ac:dyDescent="0.2">
      <c r="A8" s="170" t="s">
        <v>163</v>
      </c>
      <c r="B8" s="294">
        <v>968.58602799999926</v>
      </c>
      <c r="C8" s="203">
        <v>691.68114800000012</v>
      </c>
      <c r="D8" s="295">
        <v>644.13819699999976</v>
      </c>
      <c r="E8" s="294">
        <v>499.10301100000021</v>
      </c>
      <c r="F8" s="203">
        <v>355.47183700000005</v>
      </c>
      <c r="G8" s="295">
        <v>262.86066499999998</v>
      </c>
      <c r="H8" s="294">
        <v>246.66564699999992</v>
      </c>
      <c r="I8" s="203">
        <v>253.93849300000005</v>
      </c>
      <c r="J8" s="295">
        <v>333.38459000000012</v>
      </c>
      <c r="K8" s="294">
        <v>537.02471300000002</v>
      </c>
      <c r="L8" s="203">
        <v>758.7670840000003</v>
      </c>
      <c r="M8" s="295">
        <v>869.11883599999965</v>
      </c>
      <c r="N8" s="203">
        <v>6420.7402489999986</v>
      </c>
      <c r="O8" s="210">
        <v>4.8335530898393285E-2</v>
      </c>
      <c r="P8" s="111"/>
      <c r="U8" s="60"/>
    </row>
    <row r="9" spans="1:21" x14ac:dyDescent="0.2">
      <c r="A9" s="170" t="s">
        <v>164</v>
      </c>
      <c r="B9" s="294">
        <v>659.87680400000011</v>
      </c>
      <c r="C9" s="203">
        <v>453.30953700000003</v>
      </c>
      <c r="D9" s="295">
        <v>415.33317299999999</v>
      </c>
      <c r="E9" s="294">
        <v>291.63518600000003</v>
      </c>
      <c r="F9" s="203">
        <v>179.259694</v>
      </c>
      <c r="G9" s="295">
        <v>132.74645900000002</v>
      </c>
      <c r="H9" s="294">
        <v>116.15575599999998</v>
      </c>
      <c r="I9" s="203">
        <v>116.88854099999998</v>
      </c>
      <c r="J9" s="295">
        <v>180.01199300000002</v>
      </c>
      <c r="K9" s="294">
        <v>326.64874199999997</v>
      </c>
      <c r="L9" s="203">
        <v>505.14905900000002</v>
      </c>
      <c r="M9" s="295">
        <v>583.60585500000002</v>
      </c>
      <c r="N9" s="203">
        <v>3960.6207990000003</v>
      </c>
      <c r="O9" s="211">
        <v>5.4253155805020215E-2</v>
      </c>
      <c r="P9" s="101"/>
      <c r="U9" s="104"/>
    </row>
    <row r="10" spans="1:21" x14ac:dyDescent="0.2">
      <c r="A10" s="173" t="s">
        <v>40</v>
      </c>
      <c r="B10" s="296">
        <v>248.12244000000004</v>
      </c>
      <c r="C10" s="204">
        <v>163.69400299999998</v>
      </c>
      <c r="D10" s="297">
        <v>151.54027300000001</v>
      </c>
      <c r="E10" s="296">
        <v>104.71753600000002</v>
      </c>
      <c r="F10" s="204">
        <v>62.695815999999994</v>
      </c>
      <c r="G10" s="297">
        <v>45.994689000000008</v>
      </c>
      <c r="H10" s="296">
        <v>50.865414999999992</v>
      </c>
      <c r="I10" s="204">
        <v>47.205167999999993</v>
      </c>
      <c r="J10" s="297">
        <v>79.325013000000013</v>
      </c>
      <c r="K10" s="296">
        <v>135.31115699999998</v>
      </c>
      <c r="L10" s="204">
        <v>190.08908000000002</v>
      </c>
      <c r="M10" s="297">
        <v>218.59612900000002</v>
      </c>
      <c r="N10" s="204">
        <v>1498.1567189999998</v>
      </c>
      <c r="O10" s="212">
        <v>0.16448100473909483</v>
      </c>
      <c r="P10" s="101"/>
      <c r="U10" s="128"/>
    </row>
    <row r="11" spans="1:21" x14ac:dyDescent="0.2">
      <c r="A11" s="173" t="s">
        <v>39</v>
      </c>
      <c r="B11" s="296">
        <v>11.905053000000001</v>
      </c>
      <c r="C11" s="204">
        <v>9.389933000000001</v>
      </c>
      <c r="D11" s="297">
        <v>9.9274259999999988</v>
      </c>
      <c r="E11" s="296">
        <v>8.1592530000000014</v>
      </c>
      <c r="F11" s="204">
        <v>7.8207650000000006</v>
      </c>
      <c r="G11" s="297">
        <v>6.6649309999999993</v>
      </c>
      <c r="H11" s="296">
        <v>6.4702590000000004</v>
      </c>
      <c r="I11" s="204">
        <v>6.1697570000000006</v>
      </c>
      <c r="J11" s="297">
        <v>6.9794460000000003</v>
      </c>
      <c r="K11" s="296">
        <v>7.7464870000000001</v>
      </c>
      <c r="L11" s="204">
        <v>8.3136729999999996</v>
      </c>
      <c r="M11" s="297">
        <v>9.7518999999999991</v>
      </c>
      <c r="N11" s="204">
        <v>99.298882999999989</v>
      </c>
      <c r="O11" s="212">
        <v>0.20040667229653614</v>
      </c>
      <c r="P11" s="101"/>
      <c r="U11" s="128"/>
    </row>
    <row r="12" spans="1:21" x14ac:dyDescent="0.2">
      <c r="A12" s="173" t="s">
        <v>38</v>
      </c>
      <c r="B12" s="296">
        <v>0</v>
      </c>
      <c r="C12" s="204">
        <v>0</v>
      </c>
      <c r="D12" s="297">
        <v>0</v>
      </c>
      <c r="E12" s="296">
        <v>0</v>
      </c>
      <c r="F12" s="204">
        <v>0</v>
      </c>
      <c r="G12" s="297">
        <v>0</v>
      </c>
      <c r="H12" s="296">
        <v>0</v>
      </c>
      <c r="I12" s="204">
        <v>0</v>
      </c>
      <c r="J12" s="297">
        <v>0</v>
      </c>
      <c r="K12" s="296">
        <v>0</v>
      </c>
      <c r="L12" s="204">
        <v>0</v>
      </c>
      <c r="M12" s="297">
        <v>0</v>
      </c>
      <c r="N12" s="204">
        <v>0</v>
      </c>
      <c r="O12" s="212">
        <v>0</v>
      </c>
      <c r="P12" s="101"/>
      <c r="U12" s="128"/>
    </row>
    <row r="13" spans="1:21" x14ac:dyDescent="0.2">
      <c r="A13" s="173" t="s">
        <v>60</v>
      </c>
      <c r="B13" s="296">
        <v>0</v>
      </c>
      <c r="C13" s="204">
        <v>0</v>
      </c>
      <c r="D13" s="297">
        <v>0</v>
      </c>
      <c r="E13" s="296">
        <v>0</v>
      </c>
      <c r="F13" s="204">
        <v>2.2499999999999999E-2</v>
      </c>
      <c r="G13" s="297">
        <v>1.4999999999999999E-2</v>
      </c>
      <c r="H13" s="296">
        <v>7.0000000000000001E-3</v>
      </c>
      <c r="I13" s="204">
        <v>1.2999999999999999E-2</v>
      </c>
      <c r="J13" s="297">
        <v>5.3E-3</v>
      </c>
      <c r="K13" s="296">
        <v>6.7000000000000002E-3</v>
      </c>
      <c r="L13" s="204">
        <v>0</v>
      </c>
      <c r="M13" s="297">
        <v>1E-3</v>
      </c>
      <c r="N13" s="204">
        <v>7.0499999999999993E-2</v>
      </c>
      <c r="O13" s="212">
        <v>7.9870710505256317E-4</v>
      </c>
      <c r="P13" s="101"/>
      <c r="U13" s="128"/>
    </row>
    <row r="14" spans="1:21" x14ac:dyDescent="0.2">
      <c r="A14" s="173" t="s">
        <v>61</v>
      </c>
      <c r="B14" s="296">
        <v>0</v>
      </c>
      <c r="C14" s="204">
        <v>0</v>
      </c>
      <c r="D14" s="297">
        <v>0</v>
      </c>
      <c r="E14" s="296">
        <v>0</v>
      </c>
      <c r="F14" s="204">
        <v>0</v>
      </c>
      <c r="G14" s="297">
        <v>0</v>
      </c>
      <c r="H14" s="296">
        <v>0</v>
      </c>
      <c r="I14" s="204">
        <v>0</v>
      </c>
      <c r="J14" s="297">
        <v>0</v>
      </c>
      <c r="K14" s="296">
        <v>0</v>
      </c>
      <c r="L14" s="204">
        <v>0</v>
      </c>
      <c r="M14" s="297">
        <v>0</v>
      </c>
      <c r="N14" s="204">
        <v>0</v>
      </c>
      <c r="O14" s="212">
        <v>0</v>
      </c>
      <c r="P14" s="101"/>
      <c r="U14" s="128"/>
    </row>
    <row r="15" spans="1:21" x14ac:dyDescent="0.2">
      <c r="A15" s="173" t="s">
        <v>62</v>
      </c>
      <c r="B15" s="296">
        <v>0</v>
      </c>
      <c r="C15" s="204">
        <v>0</v>
      </c>
      <c r="D15" s="297">
        <v>0</v>
      </c>
      <c r="E15" s="296">
        <v>0</v>
      </c>
      <c r="F15" s="204">
        <v>0</v>
      </c>
      <c r="G15" s="297">
        <v>0</v>
      </c>
      <c r="H15" s="296">
        <v>0</v>
      </c>
      <c r="I15" s="204">
        <v>0</v>
      </c>
      <c r="J15" s="297">
        <v>0</v>
      </c>
      <c r="K15" s="296">
        <v>0</v>
      </c>
      <c r="L15" s="204">
        <v>0</v>
      </c>
      <c r="M15" s="297">
        <v>0</v>
      </c>
      <c r="N15" s="204">
        <v>0</v>
      </c>
      <c r="O15" s="212">
        <v>0</v>
      </c>
      <c r="P15" s="101"/>
      <c r="U15" s="128"/>
    </row>
    <row r="16" spans="1:21" x14ac:dyDescent="0.2">
      <c r="A16" s="173" t="s">
        <v>37</v>
      </c>
      <c r="B16" s="296">
        <v>154.27045500000003</v>
      </c>
      <c r="C16" s="204">
        <v>124.24414</v>
      </c>
      <c r="D16" s="297">
        <v>98.528486000000001</v>
      </c>
      <c r="E16" s="296">
        <v>65.150317000000001</v>
      </c>
      <c r="F16" s="204">
        <v>34.853792999999996</v>
      </c>
      <c r="G16" s="297">
        <v>27.061186999999997</v>
      </c>
      <c r="H16" s="296">
        <v>23.931459999999998</v>
      </c>
      <c r="I16" s="204">
        <v>42.541616999999995</v>
      </c>
      <c r="J16" s="297">
        <v>56.702741000000003</v>
      </c>
      <c r="K16" s="296">
        <v>63.772020000000005</v>
      </c>
      <c r="L16" s="204">
        <v>111.48047800000001</v>
      </c>
      <c r="M16" s="297">
        <v>136.47203500000001</v>
      </c>
      <c r="N16" s="204">
        <v>939.00872900000013</v>
      </c>
      <c r="O16" s="212">
        <v>3.0611751053125347E-2</v>
      </c>
      <c r="P16" s="101"/>
      <c r="U16" s="128"/>
    </row>
    <row r="17" spans="1:21" x14ac:dyDescent="0.2">
      <c r="A17" s="173" t="s">
        <v>72</v>
      </c>
      <c r="B17" s="296">
        <v>158.63900000000001</v>
      </c>
      <c r="C17" s="204">
        <v>89.948660000000004</v>
      </c>
      <c r="D17" s="297">
        <v>100.94001</v>
      </c>
      <c r="E17" s="296">
        <v>74.255769999999998</v>
      </c>
      <c r="F17" s="204">
        <v>42.562190000000001</v>
      </c>
      <c r="G17" s="297">
        <v>27.184099999999997</v>
      </c>
      <c r="H17" s="296">
        <v>15.81401</v>
      </c>
      <c r="I17" s="204">
        <v>4.8730099999999998</v>
      </c>
      <c r="J17" s="297">
        <v>8.4899400000000007</v>
      </c>
      <c r="K17" s="296">
        <v>77.078999999999994</v>
      </c>
      <c r="L17" s="204">
        <v>129.50716</v>
      </c>
      <c r="M17" s="297">
        <v>147.93389999999999</v>
      </c>
      <c r="N17" s="204">
        <v>877.22675000000004</v>
      </c>
      <c r="O17" s="212">
        <v>0.95561176024593286</v>
      </c>
      <c r="P17" s="101"/>
      <c r="U17" s="128"/>
    </row>
    <row r="18" spans="1:21" x14ac:dyDescent="0.2">
      <c r="A18" s="173" t="s">
        <v>36</v>
      </c>
      <c r="B18" s="296">
        <v>0</v>
      </c>
      <c r="C18" s="204">
        <v>0</v>
      </c>
      <c r="D18" s="297">
        <v>0</v>
      </c>
      <c r="E18" s="296">
        <v>0</v>
      </c>
      <c r="F18" s="204">
        <v>0</v>
      </c>
      <c r="G18" s="297">
        <v>0</v>
      </c>
      <c r="H18" s="296">
        <v>0</v>
      </c>
      <c r="I18" s="204">
        <v>0</v>
      </c>
      <c r="J18" s="297">
        <v>0</v>
      </c>
      <c r="K18" s="296">
        <v>0</v>
      </c>
      <c r="L18" s="204">
        <v>0</v>
      </c>
      <c r="M18" s="297">
        <v>0</v>
      </c>
      <c r="N18" s="204">
        <v>0</v>
      </c>
      <c r="O18" s="212">
        <v>0</v>
      </c>
      <c r="P18" s="101"/>
      <c r="U18" s="128"/>
    </row>
    <row r="19" spans="1:21" x14ac:dyDescent="0.2">
      <c r="A19" s="173" t="s">
        <v>35</v>
      </c>
      <c r="B19" s="296">
        <v>0</v>
      </c>
      <c r="C19" s="204">
        <v>0</v>
      </c>
      <c r="D19" s="297">
        <v>0</v>
      </c>
      <c r="E19" s="296">
        <v>0</v>
      </c>
      <c r="F19" s="204">
        <v>0</v>
      </c>
      <c r="G19" s="297">
        <v>0</v>
      </c>
      <c r="H19" s="296">
        <v>0</v>
      </c>
      <c r="I19" s="204">
        <v>0</v>
      </c>
      <c r="J19" s="297">
        <v>0</v>
      </c>
      <c r="K19" s="296">
        <v>0</v>
      </c>
      <c r="L19" s="204">
        <v>0</v>
      </c>
      <c r="M19" s="297">
        <v>0</v>
      </c>
      <c r="N19" s="204">
        <v>0</v>
      </c>
      <c r="O19" s="212">
        <v>0</v>
      </c>
      <c r="P19" s="101"/>
      <c r="U19" s="128"/>
    </row>
    <row r="20" spans="1:21" x14ac:dyDescent="0.2">
      <c r="A20" s="173" t="s">
        <v>34</v>
      </c>
      <c r="B20" s="296">
        <v>0</v>
      </c>
      <c r="C20" s="204">
        <v>0</v>
      </c>
      <c r="D20" s="297">
        <v>0</v>
      </c>
      <c r="E20" s="296">
        <v>0</v>
      </c>
      <c r="F20" s="204">
        <v>0</v>
      </c>
      <c r="G20" s="297">
        <v>0</v>
      </c>
      <c r="H20" s="296">
        <v>0</v>
      </c>
      <c r="I20" s="204">
        <v>0</v>
      </c>
      <c r="J20" s="297">
        <v>0</v>
      </c>
      <c r="K20" s="296">
        <v>0</v>
      </c>
      <c r="L20" s="204">
        <v>0</v>
      </c>
      <c r="M20" s="297">
        <v>0</v>
      </c>
      <c r="N20" s="204">
        <v>0</v>
      </c>
      <c r="O20" s="212">
        <v>0</v>
      </c>
      <c r="P20" s="101"/>
      <c r="U20" s="128"/>
    </row>
    <row r="21" spans="1:21" x14ac:dyDescent="0.2">
      <c r="A21" s="173" t="s">
        <v>33</v>
      </c>
      <c r="B21" s="296">
        <v>0.86593299999999995</v>
      </c>
      <c r="C21" s="204">
        <v>0.79151899999999997</v>
      </c>
      <c r="D21" s="297">
        <v>0.65112900000000007</v>
      </c>
      <c r="E21" s="296">
        <v>0.76936699999999991</v>
      </c>
      <c r="F21" s="204">
        <v>0.68213499999999994</v>
      </c>
      <c r="G21" s="297">
        <v>0.62950600000000001</v>
      </c>
      <c r="H21" s="296">
        <v>0.90344000000000002</v>
      </c>
      <c r="I21" s="204">
        <v>0.32699299999999998</v>
      </c>
      <c r="J21" s="297">
        <v>0.70570699999999997</v>
      </c>
      <c r="K21" s="296">
        <v>0.87843300000000002</v>
      </c>
      <c r="L21" s="204">
        <v>0.84731200000000007</v>
      </c>
      <c r="M21" s="297">
        <v>0.47755399999999998</v>
      </c>
      <c r="N21" s="204">
        <v>8.5290280000000003</v>
      </c>
      <c r="O21" s="212">
        <v>2.5790253031711245E-3</v>
      </c>
      <c r="P21" s="101"/>
      <c r="U21" s="128"/>
    </row>
    <row r="22" spans="1:21" x14ac:dyDescent="0.2">
      <c r="A22" s="173" t="s">
        <v>32</v>
      </c>
      <c r="B22" s="296">
        <v>8.9867000000000002E-2</v>
      </c>
      <c r="C22" s="204">
        <v>6.6519000000000009E-2</v>
      </c>
      <c r="D22" s="297">
        <v>6.6213999999999995E-2</v>
      </c>
      <c r="E22" s="296">
        <v>4.6188E-2</v>
      </c>
      <c r="F22" s="204">
        <v>2.5381000000000001E-2</v>
      </c>
      <c r="G22" s="297">
        <v>1.8022E-2</v>
      </c>
      <c r="H22" s="296">
        <v>1.5571E-2</v>
      </c>
      <c r="I22" s="204">
        <v>1.9588000000000001E-2</v>
      </c>
      <c r="J22" s="297">
        <v>3.0536000000000001E-2</v>
      </c>
      <c r="K22" s="296">
        <v>4.8562000000000001E-2</v>
      </c>
      <c r="L22" s="204">
        <v>7.8447000000000003E-2</v>
      </c>
      <c r="M22" s="297">
        <v>8.1966999999999998E-2</v>
      </c>
      <c r="N22" s="204">
        <v>0.58686199999999999</v>
      </c>
      <c r="O22" s="212">
        <v>2.7450388147217059E-4</v>
      </c>
      <c r="P22" s="101"/>
      <c r="U22" s="128"/>
    </row>
    <row r="23" spans="1:21" x14ac:dyDescent="0.2">
      <c r="A23" s="173" t="s">
        <v>3</v>
      </c>
      <c r="B23" s="296">
        <v>0</v>
      </c>
      <c r="C23" s="204">
        <v>0</v>
      </c>
      <c r="D23" s="297">
        <v>0</v>
      </c>
      <c r="E23" s="296">
        <v>0</v>
      </c>
      <c r="F23" s="204">
        <v>0</v>
      </c>
      <c r="G23" s="297">
        <v>0</v>
      </c>
      <c r="H23" s="296">
        <v>0</v>
      </c>
      <c r="I23" s="204">
        <v>0</v>
      </c>
      <c r="J23" s="297">
        <v>0</v>
      </c>
      <c r="K23" s="296">
        <v>0</v>
      </c>
      <c r="L23" s="204">
        <v>0</v>
      </c>
      <c r="M23" s="297">
        <v>0</v>
      </c>
      <c r="N23" s="204">
        <v>0</v>
      </c>
      <c r="O23" s="212">
        <v>0</v>
      </c>
      <c r="P23" s="101"/>
      <c r="U23" s="128"/>
    </row>
    <row r="24" spans="1:21" x14ac:dyDescent="0.2">
      <c r="A24" s="173" t="s">
        <v>31</v>
      </c>
      <c r="B24" s="296">
        <v>5.2518899999999995</v>
      </c>
      <c r="C24" s="204">
        <v>1.895815</v>
      </c>
      <c r="D24" s="297">
        <v>0.595696</v>
      </c>
      <c r="E24" s="296">
        <v>5.3397119999999996</v>
      </c>
      <c r="F24" s="204">
        <v>4.6835999999999996E-2</v>
      </c>
      <c r="G24" s="297">
        <v>2.6794169999999999</v>
      </c>
      <c r="H24" s="296">
        <v>4.8462000000000005E-2</v>
      </c>
      <c r="I24" s="204">
        <v>4.9301000000000005E-2</v>
      </c>
      <c r="J24" s="297">
        <v>0.168487</v>
      </c>
      <c r="K24" s="296">
        <v>0.36396200000000001</v>
      </c>
      <c r="L24" s="204">
        <v>3.457084</v>
      </c>
      <c r="M24" s="297">
        <v>0.68748799999999999</v>
      </c>
      <c r="N24" s="204">
        <v>20.584149999999998</v>
      </c>
      <c r="O24" s="212">
        <v>9.926771065631157E-2</v>
      </c>
      <c r="P24" s="101"/>
      <c r="U24" s="128"/>
    </row>
    <row r="25" spans="1:21" x14ac:dyDescent="0.2">
      <c r="A25" s="173" t="s">
        <v>30</v>
      </c>
      <c r="B25" s="296">
        <v>80.732166000000007</v>
      </c>
      <c r="C25" s="204">
        <v>63.278947999999971</v>
      </c>
      <c r="D25" s="297">
        <v>53.083939000000001</v>
      </c>
      <c r="E25" s="296">
        <v>33.197043000000008</v>
      </c>
      <c r="F25" s="204">
        <v>30.550278000000002</v>
      </c>
      <c r="G25" s="297">
        <v>22.499607000000005</v>
      </c>
      <c r="H25" s="296">
        <v>18.100138999999999</v>
      </c>
      <c r="I25" s="204">
        <v>15.690106999999999</v>
      </c>
      <c r="J25" s="297">
        <v>27.604823000000003</v>
      </c>
      <c r="K25" s="296">
        <v>41.442421000000003</v>
      </c>
      <c r="L25" s="204">
        <v>61.375825000000013</v>
      </c>
      <c r="M25" s="297">
        <v>69.603882000000013</v>
      </c>
      <c r="N25" s="204">
        <v>517.15917800000011</v>
      </c>
      <c r="O25" s="212">
        <v>2.6115965216507359E-2</v>
      </c>
      <c r="P25" s="101"/>
      <c r="U25" s="98"/>
    </row>
    <row r="26" spans="1:21" ht="13.5" customHeight="1" x14ac:dyDescent="0.2">
      <c r="A26" s="171" t="s">
        <v>305</v>
      </c>
      <c r="B26" s="294">
        <v>637.11773199999982</v>
      </c>
      <c r="C26" s="203">
        <v>433.80238200000002</v>
      </c>
      <c r="D26" s="295">
        <v>396.97240200000005</v>
      </c>
      <c r="E26" s="294">
        <v>282.91904300000004</v>
      </c>
      <c r="F26" s="203">
        <v>166.03980999999999</v>
      </c>
      <c r="G26" s="295">
        <v>123.84033299999997</v>
      </c>
      <c r="H26" s="294">
        <v>108.46438499999998</v>
      </c>
      <c r="I26" s="203">
        <v>108.54898599999999</v>
      </c>
      <c r="J26" s="295">
        <v>171.405576</v>
      </c>
      <c r="K26" s="294">
        <v>311.95705000000004</v>
      </c>
      <c r="L26" s="203">
        <v>487.08768600000002</v>
      </c>
      <c r="M26" s="295">
        <v>572.53127900000004</v>
      </c>
      <c r="N26" s="203">
        <v>3800.6866639999998</v>
      </c>
      <c r="O26" s="211">
        <v>5.7649152838004696E-2</v>
      </c>
      <c r="P26" s="10"/>
      <c r="U26" s="78"/>
    </row>
    <row r="27" spans="1:21" ht="12.75" customHeight="1" x14ac:dyDescent="0.2">
      <c r="A27" s="173" t="s">
        <v>26</v>
      </c>
      <c r="B27" s="296">
        <v>109.78600799999998</v>
      </c>
      <c r="C27" s="204">
        <v>79.789570999999995</v>
      </c>
      <c r="D27" s="297">
        <v>71.143126999999993</v>
      </c>
      <c r="E27" s="296">
        <v>61.852875000000004</v>
      </c>
      <c r="F27" s="204">
        <v>49.059232000000002</v>
      </c>
      <c r="G27" s="297">
        <v>42.409002999999991</v>
      </c>
      <c r="H27" s="296">
        <v>37.416681999999994</v>
      </c>
      <c r="I27" s="204">
        <v>38.433004999999994</v>
      </c>
      <c r="J27" s="297">
        <v>43.290683999999999</v>
      </c>
      <c r="K27" s="296">
        <v>55.515021999999995</v>
      </c>
      <c r="L27" s="204">
        <v>76.179079999999999</v>
      </c>
      <c r="M27" s="297">
        <v>79.184713000000016</v>
      </c>
      <c r="N27" s="204">
        <v>744.05900199999996</v>
      </c>
      <c r="O27" s="212">
        <v>5.0474698453879412E-2</v>
      </c>
      <c r="P27" s="101"/>
      <c r="U27" s="78"/>
    </row>
    <row r="28" spans="1:21" ht="12.75" customHeight="1" x14ac:dyDescent="0.2">
      <c r="A28" s="173" t="s">
        <v>0</v>
      </c>
      <c r="B28" s="296">
        <v>3.8097000000000003</v>
      </c>
      <c r="C28" s="204">
        <v>3.4833699999999999</v>
      </c>
      <c r="D28" s="297">
        <v>3.36856</v>
      </c>
      <c r="E28" s="296">
        <v>2.6022599999999998</v>
      </c>
      <c r="F28" s="204">
        <v>1.4702999999999999</v>
      </c>
      <c r="G28" s="297">
        <v>0.96049000000000007</v>
      </c>
      <c r="H28" s="296">
        <v>0.93386999999999998</v>
      </c>
      <c r="I28" s="204">
        <v>0.93376999999999999</v>
      </c>
      <c r="J28" s="297">
        <v>1.2053099999999999</v>
      </c>
      <c r="K28" s="296">
        <v>2.5400500000000004</v>
      </c>
      <c r="L28" s="204">
        <v>3.4476500000000003</v>
      </c>
      <c r="M28" s="297">
        <v>4.02468</v>
      </c>
      <c r="N28" s="204">
        <v>28.780010000000001</v>
      </c>
      <c r="O28" s="212">
        <v>1.2814156987383975E-2</v>
      </c>
      <c r="P28" s="101"/>
      <c r="U28" s="78"/>
    </row>
    <row r="29" spans="1:21" ht="12.75" customHeight="1" x14ac:dyDescent="0.2">
      <c r="A29" s="173" t="s">
        <v>1</v>
      </c>
      <c r="B29" s="296">
        <v>8.7346299999999992</v>
      </c>
      <c r="C29" s="204">
        <v>4.9499839999999997</v>
      </c>
      <c r="D29" s="297">
        <v>4.6419390000000007</v>
      </c>
      <c r="E29" s="296">
        <v>2.7534540000000001</v>
      </c>
      <c r="F29" s="204">
        <v>0.59474099999999996</v>
      </c>
      <c r="G29" s="297">
        <v>0.28457100000000002</v>
      </c>
      <c r="H29" s="296">
        <v>0.242342</v>
      </c>
      <c r="I29" s="204">
        <v>0.23815699999999998</v>
      </c>
      <c r="J29" s="297">
        <v>0.77277700000000005</v>
      </c>
      <c r="K29" s="296">
        <v>3.1633830000000001</v>
      </c>
      <c r="L29" s="204">
        <v>5.9965989999999998</v>
      </c>
      <c r="M29" s="297">
        <v>7.4406320000000008</v>
      </c>
      <c r="N29" s="204">
        <v>39.813209000000008</v>
      </c>
      <c r="O29" s="212">
        <v>7.4810591645739735E-2</v>
      </c>
      <c r="P29" s="101"/>
      <c r="U29" s="78"/>
    </row>
    <row r="30" spans="1:21" ht="12.75" customHeight="1" x14ac:dyDescent="0.2">
      <c r="A30" s="173" t="s">
        <v>2</v>
      </c>
      <c r="B30" s="296">
        <v>0.78571800000000003</v>
      </c>
      <c r="C30" s="204">
        <v>0.5512760000000001</v>
      </c>
      <c r="D30" s="297">
        <v>0.50798200000000004</v>
      </c>
      <c r="E30" s="296">
        <v>0.39335299999999995</v>
      </c>
      <c r="F30" s="204">
        <v>0.17425399999999999</v>
      </c>
      <c r="G30" s="297">
        <v>0.140101</v>
      </c>
      <c r="H30" s="296">
        <v>0.12311099999999998</v>
      </c>
      <c r="I30" s="204">
        <v>0.121848</v>
      </c>
      <c r="J30" s="297">
        <v>0.17498900000000001</v>
      </c>
      <c r="K30" s="296">
        <v>0.41347699999999998</v>
      </c>
      <c r="L30" s="204">
        <v>0.70813599999999999</v>
      </c>
      <c r="M30" s="297">
        <v>0.80410199999999998</v>
      </c>
      <c r="N30" s="204">
        <v>4.8983470000000002</v>
      </c>
      <c r="O30" s="212">
        <v>2.0611021140760074E-2</v>
      </c>
      <c r="P30" s="101"/>
    </row>
    <row r="31" spans="1:21" x14ac:dyDescent="0.2">
      <c r="A31" s="173" t="s">
        <v>6</v>
      </c>
      <c r="B31" s="296">
        <v>2.9071340000000001</v>
      </c>
      <c r="C31" s="204">
        <v>2.1619360000000003</v>
      </c>
      <c r="D31" s="297">
        <v>2.1901289999999998</v>
      </c>
      <c r="E31" s="296">
        <v>1.781166</v>
      </c>
      <c r="F31" s="204">
        <v>1.2923370000000001</v>
      </c>
      <c r="G31" s="297">
        <v>0.70380199999999993</v>
      </c>
      <c r="H31" s="296">
        <v>0.69824800000000009</v>
      </c>
      <c r="I31" s="204">
        <v>0.55218899999999993</v>
      </c>
      <c r="J31" s="297">
        <v>1.086349</v>
      </c>
      <c r="K31" s="296">
        <v>1.7008320000000001</v>
      </c>
      <c r="L31" s="204">
        <v>2.418831</v>
      </c>
      <c r="M31" s="297">
        <v>3.0074229999999997</v>
      </c>
      <c r="N31" s="204">
        <v>20.500375999999999</v>
      </c>
      <c r="O31" s="212">
        <v>3.8861606182674875E-2</v>
      </c>
      <c r="P31" s="101"/>
    </row>
    <row r="32" spans="1:21" x14ac:dyDescent="0.2">
      <c r="A32" s="173" t="s">
        <v>25</v>
      </c>
      <c r="B32" s="296">
        <v>323.07284199999992</v>
      </c>
      <c r="C32" s="204">
        <v>219.92558700000006</v>
      </c>
      <c r="D32" s="297">
        <v>202.17505400000005</v>
      </c>
      <c r="E32" s="296">
        <v>137.17861300000004</v>
      </c>
      <c r="F32" s="204">
        <v>76.883838999999995</v>
      </c>
      <c r="G32" s="297">
        <v>53.941672999999987</v>
      </c>
      <c r="H32" s="296">
        <v>48.513909999999996</v>
      </c>
      <c r="I32" s="204">
        <v>47.07612799999999</v>
      </c>
      <c r="J32" s="297">
        <v>84.196827999999996</v>
      </c>
      <c r="K32" s="296">
        <v>159.21955400000002</v>
      </c>
      <c r="L32" s="204">
        <v>254.59813400000004</v>
      </c>
      <c r="M32" s="297">
        <v>306.41790000000003</v>
      </c>
      <c r="N32" s="204">
        <v>1913.2000620000003</v>
      </c>
      <c r="O32" s="212">
        <v>6.1837850372921208E-2</v>
      </c>
      <c r="P32" s="101"/>
    </row>
    <row r="33" spans="1:16" x14ac:dyDescent="0.2">
      <c r="A33" s="173" t="s">
        <v>5</v>
      </c>
      <c r="B33" s="296">
        <v>170.92996299999996</v>
      </c>
      <c r="C33" s="204">
        <v>111.38898900000001</v>
      </c>
      <c r="D33" s="297">
        <v>101.817369</v>
      </c>
      <c r="E33" s="296">
        <v>69.158410000000018</v>
      </c>
      <c r="F33" s="204">
        <v>32.585332000000001</v>
      </c>
      <c r="G33" s="297">
        <v>22.609305999999997</v>
      </c>
      <c r="H33" s="296">
        <v>18.217065999999996</v>
      </c>
      <c r="I33" s="204">
        <v>18.663651000000002</v>
      </c>
      <c r="J33" s="297">
        <v>36.069114000000006</v>
      </c>
      <c r="K33" s="296">
        <v>81.056983999999986</v>
      </c>
      <c r="L33" s="204">
        <v>130.196541</v>
      </c>
      <c r="M33" s="297">
        <v>156.03964799999997</v>
      </c>
      <c r="N33" s="204">
        <v>948.73237299999982</v>
      </c>
      <c r="O33" s="212">
        <v>6.2417969438400153E-2</v>
      </c>
      <c r="P33" s="101"/>
    </row>
    <row r="34" spans="1:16" x14ac:dyDescent="0.2">
      <c r="A34" s="173" t="s">
        <v>3</v>
      </c>
      <c r="B34" s="296">
        <v>17.091737000000006</v>
      </c>
      <c r="C34" s="204">
        <v>11.551669</v>
      </c>
      <c r="D34" s="297">
        <v>11.128241999999998</v>
      </c>
      <c r="E34" s="296">
        <v>7.1989119999999991</v>
      </c>
      <c r="F34" s="204">
        <v>3.9797749999999996</v>
      </c>
      <c r="G34" s="297">
        <v>2.7913870000000003</v>
      </c>
      <c r="H34" s="296">
        <v>2.319156</v>
      </c>
      <c r="I34" s="204">
        <v>2.5302379999999998</v>
      </c>
      <c r="J34" s="297">
        <v>4.6095250000000005</v>
      </c>
      <c r="K34" s="296">
        <v>8.3477480000000011</v>
      </c>
      <c r="L34" s="204">
        <v>13.542714999999999</v>
      </c>
      <c r="M34" s="297">
        <v>15.612181000000003</v>
      </c>
      <c r="N34" s="204">
        <v>100.70328500000001</v>
      </c>
      <c r="O34" s="212">
        <v>6.6926340949878912E-2</v>
      </c>
      <c r="P34" s="101"/>
    </row>
    <row r="35" spans="1:16" ht="12"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5.7680279418249214E-2</v>
      </c>
    </row>
    <row r="40" spans="1:16" x14ac:dyDescent="0.2">
      <c r="B40" s="120"/>
      <c r="C40" s="120"/>
      <c r="D40" s="120"/>
      <c r="M40" s="109" t="s">
        <v>59</v>
      </c>
      <c r="N40" s="116">
        <f>O8</f>
        <v>4.8335530898393285E-2</v>
      </c>
    </row>
    <row r="41" spans="1:16" x14ac:dyDescent="0.2">
      <c r="B41" s="78"/>
      <c r="C41" s="78"/>
      <c r="D41" s="78"/>
      <c r="M41" s="109" t="s">
        <v>117</v>
      </c>
      <c r="N41" s="116">
        <f>O9</f>
        <v>5.4253155805020215E-2</v>
      </c>
    </row>
  </sheetData>
  <mergeCells count="7">
    <mergeCell ref="A5:A6"/>
    <mergeCell ref="O5:O6"/>
    <mergeCell ref="B5:D5"/>
    <mergeCell ref="E5:G5"/>
    <mergeCell ref="H5:J5"/>
    <mergeCell ref="K5:M5"/>
    <mergeCell ref="N5:N6"/>
  </mergeCells>
  <conditionalFormatting sqref="O10:O25">
    <cfRule type="dataBar" priority="2">
      <dataBar>
        <cfvo type="num" val="0"/>
        <cfvo type="num" val="1"/>
        <color theme="9"/>
      </dataBar>
      <extLst>
        <ext xmlns:x14="http://schemas.microsoft.com/office/spreadsheetml/2009/9/main" uri="{B025F937-C7B1-47D3-B67F-A62EFF666E3E}">
          <x14:id>{029605AC-0507-4D5B-8D5B-24A1B2AF878B}</x14:id>
        </ext>
      </extLst>
    </cfRule>
  </conditionalFormatting>
  <conditionalFormatting sqref="O27:O34">
    <cfRule type="dataBar" priority="1">
      <dataBar>
        <cfvo type="num" val="0"/>
        <cfvo type="num" val="1"/>
        <color theme="9"/>
      </dataBar>
      <extLst>
        <ext xmlns:x14="http://schemas.microsoft.com/office/spreadsheetml/2009/9/main" uri="{B025F937-C7B1-47D3-B67F-A62EFF666E3E}">
          <x14:id>{98E4EA45-E805-420E-AF4E-163985420ECC}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29605AC-0507-4D5B-8D5B-24A1B2AF878B}">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 xmlns:xm="http://schemas.microsoft.com/office/excel/2006/main">
          <x14:cfRule type="dataBar" id="{98E4EA45-E805-420E-AF4E-163985420ECC}">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2"/>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customWidth="1"/>
    <col min="4" max="4" width="14.42578125" style="74" customWidth="1"/>
    <col min="5" max="5" width="8" style="74" customWidth="1"/>
    <col min="6" max="6" width="14.42578125" style="74" customWidth="1"/>
    <col min="7" max="7" width="8" style="74" customWidth="1"/>
    <col min="8" max="8" width="14.42578125" style="74" customWidth="1"/>
    <col min="9" max="9" width="8" style="74"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1" ht="18" x14ac:dyDescent="0.25">
      <c r="A1" s="89" t="s">
        <v>46</v>
      </c>
      <c r="B1" s="98"/>
      <c r="C1" s="98"/>
      <c r="D1" s="98"/>
      <c r="E1" s="98"/>
      <c r="F1" s="98"/>
      <c r="G1" s="98"/>
      <c r="H1" s="98"/>
      <c r="I1" s="98"/>
      <c r="J1" s="98"/>
      <c r="K1" s="98"/>
      <c r="L1" s="98"/>
      <c r="M1" s="90" t="e">
        <f>Obsah!#REF!</f>
        <v>#REF!</v>
      </c>
      <c r="N1" s="101"/>
      <c r="O1" s="98"/>
    </row>
    <row r="2" spans="1:21" ht="7.5" customHeight="1" x14ac:dyDescent="0.25">
      <c r="A2" s="89"/>
      <c r="B2" s="98"/>
      <c r="C2" s="98"/>
      <c r="D2" s="98"/>
      <c r="E2" s="98"/>
      <c r="F2" s="98"/>
      <c r="G2" s="98"/>
      <c r="H2" s="98"/>
      <c r="I2" s="98"/>
      <c r="J2" s="98"/>
      <c r="K2" s="98"/>
      <c r="L2" s="98"/>
      <c r="M2" s="98"/>
      <c r="N2" s="101"/>
      <c r="O2" s="98"/>
    </row>
    <row r="3" spans="1:21" x14ac:dyDescent="0.2">
      <c r="A3" s="27"/>
      <c r="B3" s="346"/>
      <c r="C3" s="346"/>
      <c r="D3" s="346"/>
      <c r="E3" s="346"/>
      <c r="F3" s="346"/>
      <c r="G3" s="347"/>
      <c r="H3" s="348"/>
      <c r="I3" s="346"/>
      <c r="J3" s="346"/>
      <c r="K3" s="346"/>
      <c r="L3" s="346"/>
      <c r="M3" s="346"/>
      <c r="N3" s="51"/>
    </row>
    <row r="4" spans="1:21" ht="13.5" customHeight="1" x14ac:dyDescent="0.2">
      <c r="A4" s="27"/>
      <c r="B4" s="349"/>
      <c r="C4" s="350"/>
      <c r="D4" s="350"/>
      <c r="E4" s="350"/>
      <c r="F4" s="350"/>
      <c r="G4" s="351"/>
      <c r="H4" s="349"/>
      <c r="I4" s="350"/>
      <c r="J4" s="350"/>
      <c r="K4" s="350"/>
      <c r="L4" s="350"/>
      <c r="M4" s="350"/>
      <c r="N4" s="52"/>
    </row>
    <row r="5" spans="1:21" x14ac:dyDescent="0.2">
      <c r="A5" s="15"/>
      <c r="B5" s="344"/>
      <c r="C5" s="352"/>
      <c r="D5" s="344"/>
      <c r="E5" s="352"/>
      <c r="F5" s="344"/>
      <c r="G5" s="352"/>
      <c r="H5" s="344"/>
      <c r="I5" s="352"/>
      <c r="J5" s="344"/>
      <c r="K5" s="352"/>
      <c r="L5" s="344"/>
      <c r="M5" s="345"/>
      <c r="N5" s="53"/>
    </row>
    <row r="6" spans="1:21" x14ac:dyDescent="0.2">
      <c r="A6" s="13"/>
      <c r="B6" s="63"/>
      <c r="C6" s="31"/>
      <c r="D6" s="31"/>
      <c r="E6" s="31"/>
      <c r="F6" s="31"/>
      <c r="G6" s="31"/>
      <c r="H6" s="31"/>
      <c r="I6" s="31"/>
      <c r="J6" s="31"/>
      <c r="K6" s="31"/>
      <c r="L6" s="31"/>
      <c r="M6" s="48"/>
      <c r="N6" s="53"/>
    </row>
    <row r="7" spans="1:21" x14ac:dyDescent="0.2">
      <c r="A7" s="357"/>
      <c r="B7" s="355"/>
      <c r="C7" s="356"/>
      <c r="D7" s="356"/>
      <c r="E7" s="356"/>
      <c r="F7" s="356"/>
      <c r="G7" s="359"/>
      <c r="H7" s="355"/>
      <c r="I7" s="356"/>
      <c r="J7" s="356"/>
      <c r="K7" s="356"/>
      <c r="L7" s="356"/>
      <c r="M7" s="356"/>
      <c r="N7" s="54"/>
    </row>
    <row r="8" spans="1:21" x14ac:dyDescent="0.2">
      <c r="A8" s="358"/>
      <c r="B8" s="33"/>
      <c r="C8" s="45"/>
      <c r="D8" s="34"/>
      <c r="E8" s="45"/>
      <c r="F8" s="34"/>
      <c r="G8" s="45"/>
      <c r="H8" s="33"/>
      <c r="I8" s="45"/>
      <c r="J8" s="34"/>
      <c r="K8" s="45"/>
      <c r="L8" s="34"/>
      <c r="M8" s="45"/>
      <c r="N8" s="55"/>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O44"/>
  <sheetViews>
    <sheetView showGridLines="0" view="pageBreakPreview" zoomScale="70" zoomScaleNormal="70" zoomScaleSheetLayoutView="70" workbookViewId="0">
      <selection activeCell="M38" sqref="M38"/>
    </sheetView>
  </sheetViews>
  <sheetFormatPr defaultColWidth="9.140625" defaultRowHeight="12" x14ac:dyDescent="0.2"/>
  <cols>
    <col min="1" max="1" width="6.28515625" style="74" customWidth="1"/>
    <col min="2" max="6" width="9.140625" style="74"/>
    <col min="7" max="7" width="9.140625" style="74" customWidth="1"/>
    <col min="8" max="8" width="9.140625" style="80" customWidth="1"/>
    <col min="9" max="9" width="9.140625" style="74" customWidth="1"/>
    <col min="10" max="10" width="9" style="74" customWidth="1"/>
    <col min="11" max="11" width="11" style="74" customWidth="1"/>
    <col min="12" max="16384" width="9.140625" style="74"/>
  </cols>
  <sheetData>
    <row r="1" spans="1:15" ht="20.25" x14ac:dyDescent="0.3">
      <c r="A1" s="227" t="s">
        <v>211</v>
      </c>
      <c r="J1" s="223"/>
      <c r="K1" s="223"/>
      <c r="L1" s="187"/>
      <c r="M1" s="187"/>
      <c r="N1" s="187"/>
      <c r="O1" s="187"/>
    </row>
    <row r="2" spans="1:15" ht="6" customHeight="1" x14ac:dyDescent="0.2">
      <c r="A2" s="224"/>
      <c r="B2" s="81"/>
      <c r="C2" s="81"/>
      <c r="D2" s="81"/>
      <c r="E2" s="81"/>
      <c r="F2" s="81"/>
      <c r="G2" s="81"/>
      <c r="H2" s="225"/>
      <c r="I2" s="81"/>
      <c r="J2" s="226"/>
      <c r="K2" s="226"/>
      <c r="L2" s="187"/>
      <c r="M2" s="187"/>
      <c r="N2" s="187"/>
      <c r="O2" s="187"/>
    </row>
    <row r="3" spans="1:15" s="81" customFormat="1" ht="15" x14ac:dyDescent="0.25">
      <c r="A3" s="233" t="s">
        <v>218</v>
      </c>
      <c r="B3" s="234" t="s">
        <v>265</v>
      </c>
      <c r="C3" s="237"/>
      <c r="D3" s="237"/>
      <c r="E3" s="237"/>
      <c r="F3" s="237"/>
      <c r="G3" s="237"/>
      <c r="H3" s="244"/>
      <c r="I3" s="238"/>
      <c r="J3" s="235"/>
      <c r="K3" s="236">
        <v>4</v>
      </c>
      <c r="L3" s="189"/>
      <c r="M3" s="189"/>
      <c r="N3" s="189"/>
      <c r="O3" s="189"/>
    </row>
    <row r="4" spans="1:15" s="81" customFormat="1" ht="15" x14ac:dyDescent="0.25">
      <c r="A4" s="233" t="s">
        <v>219</v>
      </c>
      <c r="B4" s="234" t="s">
        <v>266</v>
      </c>
      <c r="C4" s="237"/>
      <c r="D4" s="237"/>
      <c r="E4" s="237"/>
      <c r="F4" s="237"/>
      <c r="G4" s="237"/>
      <c r="H4" s="244"/>
      <c r="I4" s="238"/>
      <c r="J4" s="235"/>
      <c r="K4" s="236">
        <v>5</v>
      </c>
      <c r="L4" s="189"/>
      <c r="M4" s="189"/>
      <c r="N4" s="189"/>
      <c r="O4" s="189"/>
    </row>
    <row r="5" spans="1:15" s="81" customFormat="1" ht="15" x14ac:dyDescent="0.25">
      <c r="A5" s="233" t="s">
        <v>220</v>
      </c>
      <c r="B5" s="234" t="s">
        <v>267</v>
      </c>
      <c r="C5" s="237"/>
      <c r="D5" s="237"/>
      <c r="E5" s="238"/>
      <c r="F5" s="238"/>
      <c r="G5" s="238"/>
      <c r="H5" s="237"/>
      <c r="I5" s="238"/>
      <c r="J5" s="237"/>
      <c r="K5" s="236">
        <v>6</v>
      </c>
      <c r="L5" s="189"/>
      <c r="M5" s="189"/>
      <c r="N5" s="189"/>
      <c r="O5" s="189"/>
    </row>
    <row r="6" spans="1:15" s="81" customFormat="1" ht="15" x14ac:dyDescent="0.25">
      <c r="A6" s="233" t="s">
        <v>221</v>
      </c>
      <c r="B6" s="234" t="s">
        <v>268</v>
      </c>
      <c r="C6" s="237"/>
      <c r="D6" s="237"/>
      <c r="E6" s="238"/>
      <c r="F6" s="238"/>
      <c r="G6" s="238"/>
      <c r="H6" s="237"/>
      <c r="I6" s="238"/>
      <c r="J6" s="237"/>
      <c r="K6" s="236">
        <v>7</v>
      </c>
      <c r="L6" s="189"/>
      <c r="M6" s="189"/>
      <c r="N6" s="189"/>
      <c r="O6" s="189"/>
    </row>
    <row r="7" spans="1:15" s="81" customFormat="1" ht="15" x14ac:dyDescent="0.25">
      <c r="A7" s="233" t="s">
        <v>222</v>
      </c>
      <c r="B7" s="234" t="s">
        <v>112</v>
      </c>
      <c r="C7" s="237"/>
      <c r="D7" s="237"/>
      <c r="E7" s="238"/>
      <c r="F7" s="238"/>
      <c r="G7" s="238"/>
      <c r="H7" s="237"/>
      <c r="I7" s="238"/>
      <c r="J7" s="237"/>
      <c r="K7" s="236">
        <v>7</v>
      </c>
      <c r="L7" s="189"/>
      <c r="M7" s="189"/>
      <c r="N7" s="189"/>
      <c r="O7" s="189"/>
    </row>
    <row r="8" spans="1:15" s="81" customFormat="1" ht="15" x14ac:dyDescent="0.25">
      <c r="A8" s="233" t="s">
        <v>223</v>
      </c>
      <c r="B8" s="234" t="s">
        <v>111</v>
      </c>
      <c r="C8" s="237"/>
      <c r="D8" s="237"/>
      <c r="E8" s="238"/>
      <c r="F8" s="238"/>
      <c r="G8" s="238"/>
      <c r="H8" s="237"/>
      <c r="I8" s="238"/>
      <c r="J8" s="237"/>
      <c r="K8" s="236">
        <v>8</v>
      </c>
      <c r="L8" s="189"/>
      <c r="M8" s="189"/>
      <c r="N8" s="189"/>
      <c r="O8" s="189"/>
    </row>
    <row r="9" spans="1:15" s="81" customFormat="1" ht="15" x14ac:dyDescent="0.25">
      <c r="A9" s="233" t="s">
        <v>224</v>
      </c>
      <c r="B9" s="234" t="s">
        <v>113</v>
      </c>
      <c r="C9" s="237"/>
      <c r="D9" s="237"/>
      <c r="E9" s="238"/>
      <c r="F9" s="238"/>
      <c r="G9" s="238"/>
      <c r="H9" s="237"/>
      <c r="I9" s="238"/>
      <c r="J9" s="237"/>
      <c r="K9" s="236">
        <v>9</v>
      </c>
      <c r="L9" s="189"/>
      <c r="M9" s="189"/>
      <c r="N9" s="189"/>
      <c r="O9" s="189"/>
    </row>
    <row r="10" spans="1:15" s="81" customFormat="1" ht="15" x14ac:dyDescent="0.25">
      <c r="A10" s="233" t="s">
        <v>225</v>
      </c>
      <c r="B10" s="234" t="s">
        <v>269</v>
      </c>
      <c r="C10" s="237"/>
      <c r="D10" s="237"/>
      <c r="E10" s="238"/>
      <c r="F10" s="238"/>
      <c r="G10" s="238"/>
      <c r="H10" s="237"/>
      <c r="I10" s="238"/>
      <c r="J10" s="237"/>
      <c r="K10" s="236">
        <v>10</v>
      </c>
      <c r="L10" s="189"/>
      <c r="M10" s="189"/>
      <c r="N10" s="189"/>
      <c r="O10" s="189"/>
    </row>
    <row r="11" spans="1:15" s="81" customFormat="1" ht="15" x14ac:dyDescent="0.25">
      <c r="A11" s="233" t="s">
        <v>226</v>
      </c>
      <c r="B11" s="234" t="s">
        <v>120</v>
      </c>
      <c r="C11" s="237"/>
      <c r="D11" s="237"/>
      <c r="E11" s="238"/>
      <c r="F11" s="238"/>
      <c r="G11" s="238"/>
      <c r="H11" s="237"/>
      <c r="I11" s="238"/>
      <c r="J11" s="237"/>
      <c r="K11" s="236">
        <v>10</v>
      </c>
      <c r="L11" s="189"/>
      <c r="M11" s="189"/>
      <c r="N11" s="189"/>
      <c r="O11" s="189"/>
    </row>
    <row r="12" spans="1:15" s="81" customFormat="1" ht="15" x14ac:dyDescent="0.25">
      <c r="A12" s="233" t="s">
        <v>227</v>
      </c>
      <c r="B12" s="234" t="s">
        <v>121</v>
      </c>
      <c r="C12" s="237"/>
      <c r="D12" s="237"/>
      <c r="E12" s="238"/>
      <c r="F12" s="238"/>
      <c r="G12" s="238"/>
      <c r="H12" s="237"/>
      <c r="I12" s="238"/>
      <c r="J12" s="237"/>
      <c r="K12" s="236">
        <v>11</v>
      </c>
      <c r="L12" s="189"/>
      <c r="M12" s="189"/>
      <c r="N12" s="189"/>
      <c r="O12" s="189"/>
    </row>
    <row r="13" spans="1:15" s="81" customFormat="1" ht="15" x14ac:dyDescent="0.25">
      <c r="A13" s="233" t="s">
        <v>303</v>
      </c>
      <c r="B13" s="234" t="s">
        <v>122</v>
      </c>
      <c r="C13" s="237"/>
      <c r="D13" s="245"/>
      <c r="E13" s="238"/>
      <c r="F13" s="238"/>
      <c r="G13" s="238"/>
      <c r="H13" s="237"/>
      <c r="I13" s="238"/>
      <c r="J13" s="237"/>
      <c r="K13" s="236">
        <v>12</v>
      </c>
      <c r="L13" s="189"/>
      <c r="M13" s="189"/>
      <c r="N13" s="189"/>
      <c r="O13" s="189"/>
    </row>
    <row r="14" spans="1:15" s="81" customFormat="1" ht="15" x14ac:dyDescent="0.25">
      <c r="A14" s="233" t="s">
        <v>304</v>
      </c>
      <c r="B14" s="234" t="s">
        <v>125</v>
      </c>
      <c r="C14" s="237"/>
      <c r="D14" s="237"/>
      <c r="E14" s="238"/>
      <c r="F14" s="238"/>
      <c r="G14" s="238"/>
      <c r="H14" s="237"/>
      <c r="I14" s="238"/>
      <c r="J14" s="237"/>
      <c r="K14" s="236">
        <v>13</v>
      </c>
      <c r="L14" s="189"/>
      <c r="M14" s="189"/>
      <c r="N14" s="189"/>
      <c r="O14" s="189"/>
    </row>
    <row r="15" spans="1:15" s="81" customFormat="1" ht="15" x14ac:dyDescent="0.25">
      <c r="A15" s="233" t="s">
        <v>228</v>
      </c>
      <c r="B15" s="234" t="s">
        <v>270</v>
      </c>
      <c r="C15" s="237"/>
      <c r="D15" s="237"/>
      <c r="E15" s="238"/>
      <c r="F15" s="238"/>
      <c r="G15" s="238"/>
      <c r="H15" s="237"/>
      <c r="I15" s="238"/>
      <c r="J15" s="237"/>
      <c r="K15" s="236">
        <v>14</v>
      </c>
      <c r="L15" s="189"/>
      <c r="M15" s="189"/>
      <c r="N15" s="189"/>
      <c r="O15" s="189"/>
    </row>
    <row r="16" spans="1:15" s="81" customFormat="1" ht="15" x14ac:dyDescent="0.25">
      <c r="A16" s="233" t="s">
        <v>229</v>
      </c>
      <c r="B16" s="234" t="s">
        <v>271</v>
      </c>
      <c r="C16" s="237"/>
      <c r="D16" s="237"/>
      <c r="E16" s="238"/>
      <c r="F16" s="238"/>
      <c r="G16" s="238"/>
      <c r="H16" s="237"/>
      <c r="I16" s="238"/>
      <c r="J16" s="237"/>
      <c r="K16" s="236">
        <v>15</v>
      </c>
      <c r="L16" s="189"/>
      <c r="M16" s="189"/>
      <c r="N16" s="189"/>
      <c r="O16" s="189"/>
    </row>
    <row r="17" spans="1:15" s="81" customFormat="1" ht="15" x14ac:dyDescent="0.25">
      <c r="A17" s="233" t="s">
        <v>230</v>
      </c>
      <c r="B17" s="234" t="s">
        <v>118</v>
      </c>
      <c r="C17" s="237"/>
      <c r="D17" s="237"/>
      <c r="E17" s="238"/>
      <c r="F17" s="238"/>
      <c r="G17" s="238"/>
      <c r="H17" s="237"/>
      <c r="I17" s="238"/>
      <c r="J17" s="237"/>
      <c r="K17" s="236">
        <v>15</v>
      </c>
      <c r="L17" s="189"/>
      <c r="M17" s="189"/>
      <c r="N17" s="189"/>
      <c r="O17" s="189"/>
    </row>
    <row r="18" spans="1:15" s="81" customFormat="1" ht="15" x14ac:dyDescent="0.25">
      <c r="A18" s="233" t="s">
        <v>231</v>
      </c>
      <c r="B18" s="234" t="s">
        <v>119</v>
      </c>
      <c r="C18" s="237"/>
      <c r="D18" s="237"/>
      <c r="E18" s="238"/>
      <c r="F18" s="238"/>
      <c r="G18" s="238"/>
      <c r="H18" s="237"/>
      <c r="I18" s="238"/>
      <c r="J18" s="237"/>
      <c r="K18" s="236">
        <v>16</v>
      </c>
      <c r="L18" s="189"/>
      <c r="M18" s="189"/>
      <c r="N18" s="189"/>
      <c r="O18" s="189"/>
    </row>
    <row r="19" spans="1:15" s="148" customFormat="1" ht="15" x14ac:dyDescent="0.25">
      <c r="A19" s="233" t="s">
        <v>232</v>
      </c>
      <c r="B19" s="234" t="s">
        <v>272</v>
      </c>
      <c r="C19" s="237"/>
      <c r="D19" s="237"/>
      <c r="E19" s="238"/>
      <c r="F19" s="238"/>
      <c r="G19" s="238"/>
      <c r="H19" s="237"/>
      <c r="I19" s="238"/>
      <c r="J19" s="237"/>
      <c r="K19" s="236">
        <v>17</v>
      </c>
      <c r="L19" s="189"/>
      <c r="M19" s="192"/>
      <c r="N19" s="192"/>
      <c r="O19" s="192"/>
    </row>
    <row r="20" spans="1:15" s="81" customFormat="1" ht="15" x14ac:dyDescent="0.25">
      <c r="A20" s="233" t="s">
        <v>233</v>
      </c>
      <c r="B20" s="234" t="s">
        <v>144</v>
      </c>
      <c r="C20" s="237"/>
      <c r="D20" s="237"/>
      <c r="E20" s="238"/>
      <c r="F20" s="238"/>
      <c r="G20" s="238"/>
      <c r="H20" s="237"/>
      <c r="I20" s="238"/>
      <c r="J20" s="237"/>
      <c r="K20" s="236">
        <v>17</v>
      </c>
      <c r="L20" s="189"/>
      <c r="M20" s="189"/>
      <c r="N20" s="189"/>
      <c r="O20" s="189"/>
    </row>
    <row r="21" spans="1:15" s="81" customFormat="1" ht="15" x14ac:dyDescent="0.25">
      <c r="A21" s="233" t="s">
        <v>234</v>
      </c>
      <c r="B21" s="234" t="s">
        <v>145</v>
      </c>
      <c r="C21" s="237"/>
      <c r="D21" s="237"/>
      <c r="E21" s="238"/>
      <c r="F21" s="238"/>
      <c r="G21" s="238"/>
      <c r="H21" s="237"/>
      <c r="I21" s="238"/>
      <c r="J21" s="237"/>
      <c r="K21" s="236">
        <v>18</v>
      </c>
      <c r="L21" s="189"/>
      <c r="M21" s="189"/>
      <c r="N21" s="189"/>
      <c r="O21" s="189"/>
    </row>
    <row r="22" spans="1:15" s="81" customFormat="1" ht="15" x14ac:dyDescent="0.25">
      <c r="A22" s="233" t="s">
        <v>235</v>
      </c>
      <c r="B22" s="234" t="s">
        <v>132</v>
      </c>
      <c r="C22" s="237"/>
      <c r="D22" s="237"/>
      <c r="E22" s="238"/>
      <c r="F22" s="238"/>
      <c r="G22" s="238"/>
      <c r="H22" s="237"/>
      <c r="I22" s="238"/>
      <c r="J22" s="237"/>
      <c r="K22" s="236">
        <v>19</v>
      </c>
      <c r="L22" s="189"/>
      <c r="M22" s="189"/>
      <c r="N22" s="189"/>
      <c r="O22" s="189"/>
    </row>
    <row r="23" spans="1:15" s="81" customFormat="1" ht="15" x14ac:dyDescent="0.25">
      <c r="A23" s="233" t="s">
        <v>236</v>
      </c>
      <c r="B23" s="234" t="s">
        <v>133</v>
      </c>
      <c r="C23" s="237"/>
      <c r="D23" s="237"/>
      <c r="E23" s="238"/>
      <c r="F23" s="238"/>
      <c r="G23" s="238"/>
      <c r="H23" s="237"/>
      <c r="I23" s="238"/>
      <c r="J23" s="237"/>
      <c r="K23" s="236">
        <v>20</v>
      </c>
      <c r="L23" s="189"/>
      <c r="M23" s="189"/>
      <c r="N23" s="189"/>
      <c r="O23" s="189"/>
    </row>
    <row r="24" spans="1:15" s="81" customFormat="1" ht="15" x14ac:dyDescent="0.25">
      <c r="A24" s="233" t="s">
        <v>237</v>
      </c>
      <c r="B24" s="234" t="s">
        <v>142</v>
      </c>
      <c r="C24" s="237"/>
      <c r="D24" s="237"/>
      <c r="E24" s="238"/>
      <c r="F24" s="238"/>
      <c r="G24" s="238"/>
      <c r="H24" s="237"/>
      <c r="I24" s="238"/>
      <c r="J24" s="237"/>
      <c r="K24" s="236">
        <v>21</v>
      </c>
      <c r="L24" s="189"/>
      <c r="M24" s="189"/>
      <c r="N24" s="189"/>
      <c r="O24" s="189"/>
    </row>
    <row r="25" spans="1:15" s="81" customFormat="1" ht="15" x14ac:dyDescent="0.25">
      <c r="A25" s="233" t="s">
        <v>238</v>
      </c>
      <c r="B25" s="234" t="s">
        <v>134</v>
      </c>
      <c r="C25" s="237"/>
      <c r="D25" s="237"/>
      <c r="E25" s="238"/>
      <c r="F25" s="238"/>
      <c r="G25" s="238"/>
      <c r="H25" s="237"/>
      <c r="I25" s="238"/>
      <c r="J25" s="237"/>
      <c r="K25" s="236">
        <v>22</v>
      </c>
      <c r="L25" s="189"/>
      <c r="M25" s="189"/>
      <c r="N25" s="189"/>
      <c r="O25" s="189"/>
    </row>
    <row r="26" spans="1:15" s="81" customFormat="1" ht="15" x14ac:dyDescent="0.25">
      <c r="A26" s="233" t="s">
        <v>239</v>
      </c>
      <c r="B26" s="234" t="s">
        <v>135</v>
      </c>
      <c r="C26" s="237"/>
      <c r="D26" s="237"/>
      <c r="E26" s="238"/>
      <c r="F26" s="238"/>
      <c r="G26" s="238"/>
      <c r="H26" s="237"/>
      <c r="I26" s="238"/>
      <c r="J26" s="237"/>
      <c r="K26" s="236">
        <v>23</v>
      </c>
      <c r="L26" s="189"/>
      <c r="M26" s="189"/>
      <c r="N26" s="189"/>
      <c r="O26" s="189"/>
    </row>
    <row r="27" spans="1:15" s="81" customFormat="1" ht="15" x14ac:dyDescent="0.25">
      <c r="A27" s="233" t="s">
        <v>240</v>
      </c>
      <c r="B27" s="234" t="s">
        <v>136</v>
      </c>
      <c r="C27" s="237"/>
      <c r="D27" s="237"/>
      <c r="E27" s="238"/>
      <c r="F27" s="238"/>
      <c r="G27" s="238"/>
      <c r="H27" s="237"/>
      <c r="I27" s="238"/>
      <c r="J27" s="237"/>
      <c r="K27" s="236">
        <v>24</v>
      </c>
      <c r="L27" s="189"/>
      <c r="M27" s="189"/>
      <c r="N27" s="189"/>
      <c r="O27" s="189"/>
    </row>
    <row r="28" spans="1:15" s="81" customFormat="1" ht="15" x14ac:dyDescent="0.25">
      <c r="A28" s="233" t="s">
        <v>241</v>
      </c>
      <c r="B28" s="234" t="s">
        <v>137</v>
      </c>
      <c r="C28" s="237"/>
      <c r="D28" s="237"/>
      <c r="E28" s="238"/>
      <c r="F28" s="238"/>
      <c r="G28" s="238"/>
      <c r="H28" s="237"/>
      <c r="I28" s="238"/>
      <c r="J28" s="237"/>
      <c r="K28" s="236">
        <v>25</v>
      </c>
      <c r="L28" s="189"/>
      <c r="M28" s="189"/>
      <c r="N28" s="189"/>
      <c r="O28" s="189"/>
    </row>
    <row r="29" spans="1:15" s="81" customFormat="1" ht="15" x14ac:dyDescent="0.25">
      <c r="A29" s="233" t="s">
        <v>242</v>
      </c>
      <c r="B29" s="234" t="s">
        <v>138</v>
      </c>
      <c r="C29" s="237"/>
      <c r="D29" s="237"/>
      <c r="E29" s="238"/>
      <c r="F29" s="238"/>
      <c r="G29" s="238"/>
      <c r="H29" s="237"/>
      <c r="I29" s="238"/>
      <c r="J29" s="237"/>
      <c r="K29" s="236">
        <v>26</v>
      </c>
      <c r="L29" s="189"/>
      <c r="M29" s="189"/>
      <c r="N29" s="189"/>
      <c r="O29" s="189"/>
    </row>
    <row r="30" spans="1:15" s="81" customFormat="1" ht="15" x14ac:dyDescent="0.25">
      <c r="A30" s="233" t="s">
        <v>243</v>
      </c>
      <c r="B30" s="234" t="s">
        <v>139</v>
      </c>
      <c r="C30" s="237"/>
      <c r="D30" s="237"/>
      <c r="E30" s="238"/>
      <c r="F30" s="238"/>
      <c r="G30" s="238"/>
      <c r="H30" s="237"/>
      <c r="I30" s="238"/>
      <c r="J30" s="237"/>
      <c r="K30" s="236">
        <v>27</v>
      </c>
      <c r="L30" s="189"/>
      <c r="M30" s="189"/>
      <c r="N30" s="189"/>
      <c r="O30" s="189"/>
    </row>
    <row r="31" spans="1:15" s="81" customFormat="1" ht="15" x14ac:dyDescent="0.25">
      <c r="A31" s="233" t="s">
        <v>244</v>
      </c>
      <c r="B31" s="234" t="s">
        <v>140</v>
      </c>
      <c r="C31" s="237"/>
      <c r="D31" s="237"/>
      <c r="E31" s="238"/>
      <c r="F31" s="238"/>
      <c r="G31" s="238"/>
      <c r="H31" s="237"/>
      <c r="I31" s="238"/>
      <c r="J31" s="237"/>
      <c r="K31" s="236">
        <v>28</v>
      </c>
      <c r="L31" s="189"/>
      <c r="M31" s="189"/>
      <c r="N31" s="189"/>
      <c r="O31" s="189"/>
    </row>
    <row r="32" spans="1:15" s="81" customFormat="1" ht="15" x14ac:dyDescent="0.25">
      <c r="A32" s="233" t="s">
        <v>245</v>
      </c>
      <c r="B32" s="234" t="s">
        <v>141</v>
      </c>
      <c r="C32" s="237"/>
      <c r="D32" s="237"/>
      <c r="E32" s="238"/>
      <c r="F32" s="238"/>
      <c r="G32" s="238"/>
      <c r="H32" s="237"/>
      <c r="I32" s="238"/>
      <c r="J32" s="237"/>
      <c r="K32" s="236">
        <v>29</v>
      </c>
      <c r="L32" s="189"/>
      <c r="M32" s="189"/>
      <c r="N32" s="189"/>
      <c r="O32" s="189"/>
    </row>
    <row r="33" spans="1:15" s="81" customFormat="1" ht="15" x14ac:dyDescent="0.25">
      <c r="A33" s="233" t="s">
        <v>246</v>
      </c>
      <c r="B33" s="234" t="s">
        <v>143</v>
      </c>
      <c r="C33" s="237"/>
      <c r="D33" s="237"/>
      <c r="E33" s="238"/>
      <c r="F33" s="238"/>
      <c r="G33" s="238"/>
      <c r="H33" s="237"/>
      <c r="I33" s="238"/>
      <c r="J33" s="237"/>
      <c r="K33" s="236">
        <v>30</v>
      </c>
      <c r="L33" s="189"/>
      <c r="M33" s="189"/>
      <c r="N33" s="189"/>
      <c r="O33" s="189"/>
    </row>
    <row r="34" spans="1:15" s="83" customFormat="1" ht="15" x14ac:dyDescent="0.25">
      <c r="A34" s="233" t="s">
        <v>247</v>
      </c>
      <c r="B34" s="234" t="s">
        <v>308</v>
      </c>
      <c r="C34" s="237"/>
      <c r="D34" s="237"/>
      <c r="E34" s="238"/>
      <c r="F34" s="238"/>
      <c r="G34" s="238"/>
      <c r="H34" s="237"/>
      <c r="I34" s="238"/>
      <c r="J34" s="237"/>
      <c r="K34" s="236">
        <v>31</v>
      </c>
      <c r="L34" s="189"/>
      <c r="M34" s="193"/>
      <c r="N34" s="193"/>
      <c r="O34" s="193"/>
    </row>
    <row r="35" spans="1:15" ht="15" x14ac:dyDescent="0.25">
      <c r="A35" s="239" t="s">
        <v>248</v>
      </c>
      <c r="B35" s="240" t="s">
        <v>273</v>
      </c>
      <c r="C35" s="241"/>
      <c r="D35" s="241"/>
      <c r="E35" s="242"/>
      <c r="F35" s="242"/>
      <c r="G35" s="242"/>
      <c r="H35" s="241"/>
      <c r="I35" s="242"/>
      <c r="J35" s="241"/>
      <c r="K35" s="243">
        <v>32</v>
      </c>
      <c r="L35" s="189"/>
      <c r="M35" s="187"/>
      <c r="N35" s="187"/>
      <c r="O35" s="187"/>
    </row>
    <row r="36" spans="1:15" ht="15" x14ac:dyDescent="0.25">
      <c r="A36" s="233" t="s">
        <v>249</v>
      </c>
      <c r="B36" s="234" t="s">
        <v>204</v>
      </c>
      <c r="C36" s="237"/>
      <c r="D36" s="237"/>
      <c r="E36" s="238"/>
      <c r="F36" s="238"/>
      <c r="G36" s="238"/>
      <c r="H36" s="237"/>
      <c r="I36" s="238"/>
      <c r="J36" s="237"/>
      <c r="K36" s="236">
        <v>32</v>
      </c>
      <c r="L36" s="189"/>
      <c r="M36" s="187"/>
      <c r="N36" s="187"/>
      <c r="O36" s="187"/>
    </row>
    <row r="37" spans="1:15" ht="15" x14ac:dyDescent="0.25">
      <c r="A37" s="233" t="s">
        <v>250</v>
      </c>
      <c r="B37" s="234" t="s">
        <v>205</v>
      </c>
      <c r="C37" s="237"/>
      <c r="D37" s="237"/>
      <c r="E37" s="238"/>
      <c r="F37" s="238"/>
      <c r="G37" s="238"/>
      <c r="H37" s="237"/>
      <c r="I37" s="238"/>
      <c r="J37" s="237"/>
      <c r="K37" s="236">
        <v>33</v>
      </c>
      <c r="L37" s="189"/>
      <c r="M37" s="187"/>
      <c r="N37" s="187"/>
      <c r="O37" s="187"/>
    </row>
    <row r="38" spans="1:15" ht="15" x14ac:dyDescent="0.25">
      <c r="A38" s="239" t="s">
        <v>251</v>
      </c>
      <c r="B38" s="234" t="s">
        <v>209</v>
      </c>
      <c r="C38" s="237"/>
      <c r="D38" s="237"/>
      <c r="E38" s="238"/>
      <c r="F38" s="238"/>
      <c r="G38" s="238"/>
      <c r="H38" s="237"/>
      <c r="I38" s="238"/>
      <c r="J38" s="237"/>
      <c r="K38" s="236">
        <v>34</v>
      </c>
      <c r="L38" s="189"/>
      <c r="M38" s="187"/>
      <c r="N38" s="187"/>
      <c r="O38" s="187"/>
    </row>
    <row r="39" spans="1:15" ht="15" x14ac:dyDescent="0.25">
      <c r="A39" s="239" t="s">
        <v>252</v>
      </c>
      <c r="B39" s="234" t="s">
        <v>210</v>
      </c>
      <c r="C39" s="237"/>
      <c r="D39" s="237"/>
      <c r="E39" s="238"/>
      <c r="F39" s="238"/>
      <c r="G39" s="238"/>
      <c r="H39" s="237"/>
      <c r="I39" s="238"/>
      <c r="J39" s="237"/>
      <c r="K39" s="236">
        <v>35</v>
      </c>
      <c r="L39" s="189"/>
      <c r="M39" s="187"/>
      <c r="N39" s="187"/>
      <c r="O39" s="187"/>
    </row>
    <row r="40" spans="1:15" ht="15" x14ac:dyDescent="0.25">
      <c r="A40" s="239" t="s">
        <v>253</v>
      </c>
      <c r="B40" s="234" t="s">
        <v>202</v>
      </c>
      <c r="C40" s="237"/>
      <c r="D40" s="237"/>
      <c r="E40" s="238"/>
      <c r="F40" s="238"/>
      <c r="G40" s="238"/>
      <c r="H40" s="237"/>
      <c r="I40" s="238"/>
      <c r="J40" s="237"/>
      <c r="K40" s="236">
        <v>36</v>
      </c>
      <c r="L40" s="189"/>
      <c r="M40" s="187"/>
      <c r="N40" s="187"/>
      <c r="O40" s="187"/>
    </row>
    <row r="41" spans="1:15" ht="15" x14ac:dyDescent="0.25">
      <c r="A41" s="239" t="s">
        <v>254</v>
      </c>
      <c r="B41" s="240" t="s">
        <v>183</v>
      </c>
      <c r="C41" s="241"/>
      <c r="D41" s="241"/>
      <c r="E41" s="242"/>
      <c r="F41" s="242"/>
      <c r="G41" s="242"/>
      <c r="H41" s="241"/>
      <c r="I41" s="242"/>
      <c r="J41" s="241"/>
      <c r="K41" s="243">
        <v>37</v>
      </c>
      <c r="L41" s="189"/>
      <c r="M41" s="187"/>
      <c r="N41" s="187"/>
      <c r="O41" s="187"/>
    </row>
    <row r="42" spans="1:15" ht="15" x14ac:dyDescent="0.25">
      <c r="A42" s="239" t="s">
        <v>255</v>
      </c>
      <c r="B42" s="240" t="s">
        <v>319</v>
      </c>
      <c r="C42" s="241"/>
      <c r="D42" s="241"/>
      <c r="E42" s="242"/>
      <c r="F42" s="242"/>
      <c r="G42" s="242"/>
      <c r="H42" s="241"/>
      <c r="I42" s="242"/>
      <c r="J42" s="241"/>
      <c r="K42" s="243">
        <v>38</v>
      </c>
      <c r="L42" s="189"/>
      <c r="M42" s="187"/>
      <c r="N42" s="187"/>
      <c r="O42" s="187"/>
    </row>
    <row r="43" spans="1:15" ht="14.25" x14ac:dyDescent="0.2">
      <c r="A43" s="194"/>
      <c r="B43" s="195"/>
      <c r="C43" s="190"/>
      <c r="D43" s="190"/>
      <c r="E43" s="191"/>
      <c r="F43" s="191"/>
      <c r="G43" s="191"/>
      <c r="H43" s="190"/>
      <c r="I43" s="191"/>
      <c r="J43" s="190"/>
      <c r="K43" s="196"/>
      <c r="L43" s="189"/>
      <c r="M43" s="187"/>
      <c r="N43" s="187"/>
      <c r="O43" s="187"/>
    </row>
    <row r="44" spans="1:15" x14ac:dyDescent="0.2">
      <c r="A44" s="187"/>
      <c r="B44" s="187"/>
      <c r="C44" s="187"/>
      <c r="D44" s="187"/>
      <c r="E44" s="187"/>
      <c r="F44" s="187"/>
      <c r="G44" s="187"/>
      <c r="H44" s="188"/>
      <c r="I44" s="187"/>
      <c r="J44" s="187"/>
      <c r="K44" s="187"/>
      <c r="L44" s="187"/>
      <c r="M44" s="187"/>
      <c r="N44" s="187"/>
      <c r="O44" s="187"/>
    </row>
  </sheetData>
  <sortState ref="B23:B36">
    <sortCondition ref="B23:B36"/>
  </sortState>
  <pageMargins left="0.31496062992125984" right="0.31496062992125984" top="0.35433070866141736" bottom="0.35433070866141736" header="0.31496062992125984" footer="0.19685039370078741"/>
  <pageSetup paperSize="9"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7"/>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47</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48</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9"/>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49</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50</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51</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52</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53</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47"/>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8"/>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54</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9"/>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4" ht="18" x14ac:dyDescent="0.25">
      <c r="A1" s="89" t="s">
        <v>55</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0"/>
  <dimension ref="A1:U38"/>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56</v>
      </c>
      <c r="B1" s="98"/>
      <c r="C1" s="98"/>
      <c r="D1" s="98"/>
      <c r="E1" s="98"/>
      <c r="F1" s="98"/>
      <c r="G1" s="98"/>
      <c r="H1" s="98"/>
      <c r="I1" s="98"/>
      <c r="J1" s="98"/>
      <c r="K1" s="98"/>
      <c r="L1" s="98"/>
      <c r="M1" s="90" t="e">
        <f>Obsah!#REF!</f>
        <v>#REF!</v>
      </c>
      <c r="N1" s="98"/>
      <c r="O1" s="98"/>
    </row>
    <row r="2" spans="1:21" ht="7.5" customHeight="1" x14ac:dyDescent="0.25">
      <c r="A2" s="89"/>
      <c r="B2" s="98"/>
      <c r="C2" s="98"/>
      <c r="D2" s="98"/>
      <c r="E2" s="98"/>
      <c r="F2" s="98"/>
      <c r="G2" s="98"/>
      <c r="H2" s="98"/>
      <c r="I2" s="98"/>
      <c r="J2" s="98"/>
      <c r="K2" s="98"/>
      <c r="L2" s="98"/>
      <c r="M2" s="98"/>
      <c r="N2" s="98"/>
      <c r="O2" s="98"/>
    </row>
    <row r="3" spans="1:21" x14ac:dyDescent="0.2">
      <c r="A3" s="27"/>
      <c r="B3" s="346"/>
      <c r="C3" s="346"/>
      <c r="D3" s="346"/>
      <c r="E3" s="346"/>
      <c r="F3" s="346"/>
      <c r="G3" s="347"/>
      <c r="H3" s="348"/>
      <c r="I3" s="346"/>
      <c r="J3" s="346"/>
      <c r="K3" s="346"/>
      <c r="L3" s="346"/>
      <c r="M3" s="346"/>
      <c r="N3" s="9"/>
    </row>
    <row r="4" spans="1:21" ht="13.5" customHeight="1" x14ac:dyDescent="0.2">
      <c r="A4" s="27"/>
      <c r="B4" s="349"/>
      <c r="C4" s="350"/>
      <c r="D4" s="350"/>
      <c r="E4" s="350"/>
      <c r="F4" s="350"/>
      <c r="G4" s="351"/>
      <c r="H4" s="349"/>
      <c r="I4" s="350"/>
      <c r="J4" s="350"/>
      <c r="K4" s="350"/>
      <c r="L4" s="350"/>
      <c r="M4" s="350"/>
      <c r="N4" s="39"/>
    </row>
    <row r="5" spans="1:21" x14ac:dyDescent="0.2">
      <c r="A5" s="15"/>
      <c r="B5" s="344"/>
      <c r="C5" s="352"/>
      <c r="D5" s="344"/>
      <c r="E5" s="352"/>
      <c r="F5" s="344"/>
      <c r="G5" s="352"/>
      <c r="H5" s="344"/>
      <c r="I5" s="352"/>
      <c r="J5" s="344"/>
      <c r="K5" s="352"/>
      <c r="L5" s="344"/>
      <c r="M5" s="345"/>
      <c r="N5" s="58"/>
    </row>
    <row r="6" spans="1:21" x14ac:dyDescent="0.2">
      <c r="A6" s="13"/>
      <c r="B6" s="63"/>
      <c r="C6" s="31"/>
      <c r="D6" s="31"/>
      <c r="E6" s="31"/>
      <c r="F6" s="31"/>
      <c r="G6" s="31"/>
      <c r="H6" s="31"/>
      <c r="I6" s="31"/>
      <c r="J6" s="31"/>
      <c r="K6" s="31"/>
      <c r="L6" s="31"/>
      <c r="M6" s="48"/>
      <c r="N6" s="58"/>
    </row>
    <row r="7" spans="1:21" x14ac:dyDescent="0.2">
      <c r="A7" s="357"/>
      <c r="B7" s="355"/>
      <c r="C7" s="356"/>
      <c r="D7" s="356"/>
      <c r="E7" s="356"/>
      <c r="F7" s="356"/>
      <c r="G7" s="359"/>
      <c r="H7" s="355"/>
      <c r="I7" s="356"/>
      <c r="J7" s="356"/>
      <c r="K7" s="356"/>
      <c r="L7" s="356"/>
      <c r="M7" s="356"/>
      <c r="N7" s="40"/>
    </row>
    <row r="8" spans="1:21" x14ac:dyDescent="0.2">
      <c r="A8" s="358"/>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75"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x14ac:dyDescent="0.2">
      <c r="A18" s="49"/>
      <c r="B18" s="346"/>
      <c r="C18" s="346"/>
      <c r="D18" s="346"/>
      <c r="E18" s="346"/>
      <c r="F18" s="346"/>
      <c r="G18" s="347"/>
      <c r="H18" s="7"/>
      <c r="I18" s="7"/>
      <c r="J18" s="7"/>
      <c r="K18" s="7"/>
      <c r="L18" s="7"/>
      <c r="M18" s="7"/>
      <c r="N18" s="101"/>
      <c r="O18" s="98"/>
      <c r="P18" s="59"/>
      <c r="Q18" s="38"/>
      <c r="R18" s="8"/>
      <c r="S18" s="8"/>
      <c r="T18" s="8"/>
    </row>
    <row r="19" spans="1:20" x14ac:dyDescent="0.2">
      <c r="A19" s="36"/>
      <c r="B19" s="360"/>
      <c r="C19" s="361"/>
      <c r="D19" s="361"/>
      <c r="E19" s="361"/>
      <c r="F19" s="361"/>
      <c r="G19" s="361"/>
      <c r="H19" s="101"/>
      <c r="I19" s="102"/>
      <c r="J19" s="103"/>
      <c r="K19" s="50"/>
      <c r="L19" s="103"/>
      <c r="M19" s="104"/>
      <c r="N19" s="101"/>
      <c r="O19" s="98"/>
      <c r="P19" s="59"/>
      <c r="Q19" s="38"/>
      <c r="R19" s="8"/>
      <c r="S19" s="8"/>
      <c r="T19" s="8"/>
    </row>
    <row r="20" spans="1:20" x14ac:dyDescent="0.2">
      <c r="A20" s="37"/>
      <c r="B20" s="345"/>
      <c r="C20" s="352"/>
      <c r="D20" s="345"/>
      <c r="E20" s="352"/>
      <c r="F20" s="345"/>
      <c r="G20" s="352"/>
      <c r="H20" s="101"/>
      <c r="I20" s="102"/>
      <c r="J20" s="103"/>
      <c r="K20" s="50"/>
      <c r="L20" s="103"/>
      <c r="M20" s="104"/>
      <c r="N20" s="101"/>
      <c r="O20" s="98"/>
      <c r="P20" s="59"/>
      <c r="Q20" s="38"/>
      <c r="R20" s="44"/>
      <c r="S20" s="44"/>
      <c r="T20" s="44"/>
    </row>
    <row r="21" spans="1:20" x14ac:dyDescent="0.2">
      <c r="A21" s="62"/>
      <c r="B21" s="63"/>
      <c r="C21" s="31"/>
      <c r="D21" s="31"/>
      <c r="E21" s="31"/>
      <c r="F21" s="31"/>
      <c r="G21" s="48"/>
      <c r="H21" s="101"/>
      <c r="I21" s="102"/>
      <c r="J21" s="103"/>
      <c r="K21" s="50"/>
      <c r="L21" s="103"/>
      <c r="M21" s="104"/>
      <c r="N21" s="101"/>
      <c r="O21" s="98"/>
      <c r="P21" s="59"/>
      <c r="Q21" s="38"/>
      <c r="R21" s="8"/>
      <c r="S21" s="8"/>
      <c r="T21" s="8"/>
    </row>
    <row r="22" spans="1:20" x14ac:dyDescent="0.2">
      <c r="A22" s="353"/>
      <c r="B22" s="355"/>
      <c r="C22" s="356"/>
      <c r="D22" s="356"/>
      <c r="E22" s="356"/>
      <c r="F22" s="356"/>
      <c r="G22" s="356"/>
      <c r="H22" s="101"/>
      <c r="I22" s="102"/>
      <c r="J22" s="103"/>
      <c r="K22" s="50"/>
      <c r="L22" s="103"/>
      <c r="M22" s="104"/>
      <c r="N22" s="101"/>
      <c r="O22" s="98"/>
      <c r="P22" s="59"/>
      <c r="Q22" s="38"/>
      <c r="R22" s="8"/>
      <c r="S22" s="8"/>
      <c r="T22" s="8"/>
    </row>
    <row r="23" spans="1:20" x14ac:dyDescent="0.2">
      <c r="A23" s="354"/>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75"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8"/>
  <dimension ref="A1:I63"/>
  <sheetViews>
    <sheetView showGridLines="0" view="pageBreakPreview" zoomScaleNormal="70" zoomScaleSheetLayoutView="100" zoomScalePageLayoutView="70" workbookViewId="0">
      <selection activeCell="M38" sqref="M38"/>
    </sheetView>
  </sheetViews>
  <sheetFormatPr defaultColWidth="9.140625" defaultRowHeight="12.75" x14ac:dyDescent="0.2"/>
  <cols>
    <col min="1" max="8" width="11" style="150" customWidth="1"/>
    <col min="9" max="9" width="11.42578125" style="150" customWidth="1"/>
    <col min="10" max="16384" width="9.140625" style="150"/>
  </cols>
  <sheetData>
    <row r="1" spans="1:9" ht="20.25" x14ac:dyDescent="0.2">
      <c r="A1" s="180" t="s">
        <v>212</v>
      </c>
      <c r="I1" s="151"/>
    </row>
    <row r="2" spans="1:9" s="153" customFormat="1" ht="6" customHeight="1" x14ac:dyDescent="0.2">
      <c r="A2" s="152"/>
    </row>
    <row r="3" spans="1:9" ht="12.75" customHeight="1" x14ac:dyDescent="0.2">
      <c r="A3" s="324" t="s">
        <v>320</v>
      </c>
      <c r="B3" s="324"/>
      <c r="C3" s="324"/>
      <c r="D3" s="324"/>
      <c r="E3" s="324"/>
      <c r="F3" s="324"/>
      <c r="G3" s="324"/>
      <c r="H3" s="324"/>
      <c r="I3" s="324"/>
    </row>
    <row r="4" spans="1:9" ht="12.75" customHeight="1" x14ac:dyDescent="0.2">
      <c r="A4" s="324"/>
      <c r="B4" s="324"/>
      <c r="C4" s="324"/>
      <c r="D4" s="324"/>
      <c r="E4" s="324"/>
      <c r="F4" s="324"/>
      <c r="G4" s="324"/>
      <c r="H4" s="324"/>
      <c r="I4" s="324"/>
    </row>
    <row r="5" spans="1:9" ht="12.75" customHeight="1" x14ac:dyDescent="0.2">
      <c r="A5" s="324"/>
      <c r="B5" s="324"/>
      <c r="C5" s="324"/>
      <c r="D5" s="324"/>
      <c r="E5" s="324"/>
      <c r="F5" s="324"/>
      <c r="G5" s="324"/>
      <c r="H5" s="324"/>
      <c r="I5" s="324"/>
    </row>
    <row r="6" spans="1:9" ht="12.75" customHeight="1" x14ac:dyDescent="0.2">
      <c r="A6" s="324"/>
      <c r="B6" s="324"/>
      <c r="C6" s="324"/>
      <c r="D6" s="324"/>
      <c r="E6" s="324"/>
      <c r="F6" s="324"/>
      <c r="G6" s="324"/>
      <c r="H6" s="324"/>
      <c r="I6" s="324"/>
    </row>
    <row r="7" spans="1:9" ht="12.75" customHeight="1" x14ac:dyDescent="0.2">
      <c r="A7" s="324"/>
      <c r="B7" s="324"/>
      <c r="C7" s="324"/>
      <c r="D7" s="324"/>
      <c r="E7" s="324"/>
      <c r="F7" s="324"/>
      <c r="G7" s="324"/>
      <c r="H7" s="324"/>
      <c r="I7" s="324"/>
    </row>
    <row r="8" spans="1:9" ht="12.75" customHeight="1" x14ac:dyDescent="0.2">
      <c r="A8" s="324"/>
      <c r="B8" s="324"/>
      <c r="C8" s="324"/>
      <c r="D8" s="324"/>
      <c r="E8" s="324"/>
      <c r="F8" s="324"/>
      <c r="G8" s="324"/>
      <c r="H8" s="324"/>
      <c r="I8" s="324"/>
    </row>
    <row r="9" spans="1:9" ht="12.75" customHeight="1" x14ac:dyDescent="0.2">
      <c r="A9" s="324"/>
      <c r="B9" s="324"/>
      <c r="C9" s="324"/>
      <c r="D9" s="324"/>
      <c r="E9" s="324"/>
      <c r="F9" s="324"/>
      <c r="G9" s="324"/>
      <c r="H9" s="324"/>
      <c r="I9" s="324"/>
    </row>
    <row r="10" spans="1:9" ht="12.75" customHeight="1" x14ac:dyDescent="0.2">
      <c r="A10" s="324"/>
      <c r="B10" s="324"/>
      <c r="C10" s="324"/>
      <c r="D10" s="324"/>
      <c r="E10" s="324"/>
      <c r="F10" s="324"/>
      <c r="G10" s="324"/>
      <c r="H10" s="324"/>
      <c r="I10" s="324"/>
    </row>
    <row r="11" spans="1:9" ht="12.75" customHeight="1" x14ac:dyDescent="0.2">
      <c r="A11" s="324"/>
      <c r="B11" s="324"/>
      <c r="C11" s="324"/>
      <c r="D11" s="324"/>
      <c r="E11" s="324"/>
      <c r="F11" s="324"/>
      <c r="G11" s="324"/>
      <c r="H11" s="324"/>
      <c r="I11" s="324"/>
    </row>
    <row r="12" spans="1:9" ht="12.75" customHeight="1" x14ac:dyDescent="0.2">
      <c r="A12" s="324"/>
      <c r="B12" s="324"/>
      <c r="C12" s="324"/>
      <c r="D12" s="324"/>
      <c r="E12" s="324"/>
      <c r="F12" s="324"/>
      <c r="G12" s="324"/>
      <c r="H12" s="324"/>
      <c r="I12" s="324"/>
    </row>
    <row r="13" spans="1:9" ht="12.75" customHeight="1" x14ac:dyDescent="0.2">
      <c r="A13" s="324"/>
      <c r="B13" s="324"/>
      <c r="C13" s="324"/>
      <c r="D13" s="324"/>
      <c r="E13" s="324"/>
      <c r="F13" s="324"/>
      <c r="G13" s="324"/>
      <c r="H13" s="324"/>
      <c r="I13" s="324"/>
    </row>
    <row r="14" spans="1:9" ht="12.75" customHeight="1" x14ac:dyDescent="0.2">
      <c r="A14" s="324"/>
      <c r="B14" s="324"/>
      <c r="C14" s="324"/>
      <c r="D14" s="324"/>
      <c r="E14" s="324"/>
      <c r="F14" s="324"/>
      <c r="G14" s="324"/>
      <c r="H14" s="324"/>
      <c r="I14" s="324"/>
    </row>
    <row r="15" spans="1:9" ht="12.75" customHeight="1" x14ac:dyDescent="0.2">
      <c r="A15" s="324"/>
      <c r="B15" s="324"/>
      <c r="C15" s="324"/>
      <c r="D15" s="324"/>
      <c r="E15" s="324"/>
      <c r="F15" s="324"/>
      <c r="G15" s="324"/>
      <c r="H15" s="324"/>
      <c r="I15" s="324"/>
    </row>
    <row r="16" spans="1:9" ht="12.75" customHeight="1" x14ac:dyDescent="0.2">
      <c r="A16" s="324"/>
      <c r="B16" s="324"/>
      <c r="C16" s="324"/>
      <c r="D16" s="324"/>
      <c r="E16" s="324"/>
      <c r="F16" s="324"/>
      <c r="G16" s="324"/>
      <c r="H16" s="324"/>
      <c r="I16" s="324"/>
    </row>
    <row r="17" spans="1:9" ht="12.75" customHeight="1" x14ac:dyDescent="0.2">
      <c r="A17" s="324"/>
      <c r="B17" s="324"/>
      <c r="C17" s="324"/>
      <c r="D17" s="324"/>
      <c r="E17" s="324"/>
      <c r="F17" s="324"/>
      <c r="G17" s="324"/>
      <c r="H17" s="324"/>
      <c r="I17" s="324"/>
    </row>
    <row r="18" spans="1:9" ht="12.75" customHeight="1" x14ac:dyDescent="0.2">
      <c r="A18" s="324"/>
      <c r="B18" s="324"/>
      <c r="C18" s="324"/>
      <c r="D18" s="324"/>
      <c r="E18" s="324"/>
      <c r="F18" s="324"/>
      <c r="G18" s="324"/>
      <c r="H18" s="324"/>
      <c r="I18" s="324"/>
    </row>
    <row r="19" spans="1:9" ht="12.75" customHeight="1" x14ac:dyDescent="0.2">
      <c r="A19" s="324"/>
      <c r="B19" s="324"/>
      <c r="C19" s="324"/>
      <c r="D19" s="324"/>
      <c r="E19" s="324"/>
      <c r="F19" s="324"/>
      <c r="G19" s="324"/>
      <c r="H19" s="324"/>
      <c r="I19" s="324"/>
    </row>
    <row r="20" spans="1:9" ht="12.75" customHeight="1" x14ac:dyDescent="0.2">
      <c r="A20" s="324"/>
      <c r="B20" s="324"/>
      <c r="C20" s="324"/>
      <c r="D20" s="324"/>
      <c r="E20" s="324"/>
      <c r="F20" s="324"/>
      <c r="G20" s="324"/>
      <c r="H20" s="324"/>
      <c r="I20" s="324"/>
    </row>
    <row r="21" spans="1:9" ht="12.75" customHeight="1" x14ac:dyDescent="0.2">
      <c r="A21" s="324"/>
      <c r="B21" s="324"/>
      <c r="C21" s="324"/>
      <c r="D21" s="324"/>
      <c r="E21" s="324"/>
      <c r="F21" s="324"/>
      <c r="G21" s="324"/>
      <c r="H21" s="324"/>
      <c r="I21" s="324"/>
    </row>
    <row r="22" spans="1:9" ht="12.75" customHeight="1" x14ac:dyDescent="0.2">
      <c r="A22" s="324"/>
      <c r="B22" s="324"/>
      <c r="C22" s="324"/>
      <c r="D22" s="324"/>
      <c r="E22" s="324"/>
      <c r="F22" s="324"/>
      <c r="G22" s="324"/>
      <c r="H22" s="324"/>
      <c r="I22" s="324"/>
    </row>
    <row r="23" spans="1:9" ht="12.75" customHeight="1" x14ac:dyDescent="0.2">
      <c r="A23" s="324"/>
      <c r="B23" s="324"/>
      <c r="C23" s="324"/>
      <c r="D23" s="324"/>
      <c r="E23" s="324"/>
      <c r="F23" s="324"/>
      <c r="G23" s="324"/>
      <c r="H23" s="324"/>
      <c r="I23" s="324"/>
    </row>
    <row r="24" spans="1:9" ht="12.75" customHeight="1" x14ac:dyDescent="0.2">
      <c r="A24" s="324"/>
      <c r="B24" s="324"/>
      <c r="C24" s="324"/>
      <c r="D24" s="324"/>
      <c r="E24" s="324"/>
      <c r="F24" s="324"/>
      <c r="G24" s="324"/>
      <c r="H24" s="324"/>
      <c r="I24" s="324"/>
    </row>
    <row r="25" spans="1:9" ht="12.75" customHeight="1" x14ac:dyDescent="0.2">
      <c r="A25" s="324"/>
      <c r="B25" s="324"/>
      <c r="C25" s="324"/>
      <c r="D25" s="324"/>
      <c r="E25" s="324"/>
      <c r="F25" s="324"/>
      <c r="G25" s="324"/>
      <c r="H25" s="324"/>
      <c r="I25" s="324"/>
    </row>
    <row r="26" spans="1:9" ht="12.75" customHeight="1" x14ac:dyDescent="0.2">
      <c r="A26" s="324"/>
      <c r="B26" s="324"/>
      <c r="C26" s="324"/>
      <c r="D26" s="324"/>
      <c r="E26" s="324"/>
      <c r="F26" s="324"/>
      <c r="G26" s="324"/>
      <c r="H26" s="324"/>
      <c r="I26" s="324"/>
    </row>
    <row r="27" spans="1:9" ht="12.75" customHeight="1" x14ac:dyDescent="0.2">
      <c r="A27" s="324"/>
      <c r="B27" s="324"/>
      <c r="C27" s="324"/>
      <c r="D27" s="324"/>
      <c r="E27" s="324"/>
      <c r="F27" s="324"/>
      <c r="G27" s="324"/>
      <c r="H27" s="324"/>
      <c r="I27" s="324"/>
    </row>
    <row r="28" spans="1:9" ht="12.75" customHeight="1" x14ac:dyDescent="0.2">
      <c r="A28" s="324"/>
      <c r="B28" s="324"/>
      <c r="C28" s="324"/>
      <c r="D28" s="324"/>
      <c r="E28" s="324"/>
      <c r="F28" s="324"/>
      <c r="G28" s="324"/>
      <c r="H28" s="324"/>
      <c r="I28" s="324"/>
    </row>
    <row r="29" spans="1:9" ht="12.75" customHeight="1" x14ac:dyDescent="0.2">
      <c r="A29" s="324"/>
      <c r="B29" s="324"/>
      <c r="C29" s="324"/>
      <c r="D29" s="324"/>
      <c r="E29" s="324"/>
      <c r="F29" s="324"/>
      <c r="G29" s="324"/>
      <c r="H29" s="324"/>
      <c r="I29" s="324"/>
    </row>
    <row r="30" spans="1:9" ht="12.75" customHeight="1" x14ac:dyDescent="0.2">
      <c r="A30" s="324"/>
      <c r="B30" s="324"/>
      <c r="C30" s="324"/>
      <c r="D30" s="324"/>
      <c r="E30" s="324"/>
      <c r="F30" s="324"/>
      <c r="G30" s="324"/>
      <c r="H30" s="324"/>
      <c r="I30" s="324"/>
    </row>
    <row r="31" spans="1:9" ht="12.75" customHeight="1" x14ac:dyDescent="0.2">
      <c r="A31" s="324"/>
      <c r="B31" s="324"/>
      <c r="C31" s="324"/>
      <c r="D31" s="324"/>
      <c r="E31" s="324"/>
      <c r="F31" s="324"/>
      <c r="G31" s="324"/>
      <c r="H31" s="324"/>
      <c r="I31" s="324"/>
    </row>
    <row r="32" spans="1:9" ht="12.75" customHeight="1" x14ac:dyDescent="0.2">
      <c r="A32" s="324"/>
      <c r="B32" s="324"/>
      <c r="C32" s="324"/>
      <c r="D32" s="324"/>
      <c r="E32" s="324"/>
      <c r="F32" s="324"/>
      <c r="G32" s="324"/>
      <c r="H32" s="324"/>
      <c r="I32" s="324"/>
    </row>
    <row r="33" spans="1:9" ht="12.75" customHeight="1" x14ac:dyDescent="0.2">
      <c r="A33" s="324"/>
      <c r="B33" s="324"/>
      <c r="C33" s="324"/>
      <c r="D33" s="324"/>
      <c r="E33" s="324"/>
      <c r="F33" s="324"/>
      <c r="G33" s="324"/>
      <c r="H33" s="324"/>
      <c r="I33" s="324"/>
    </row>
    <row r="34" spans="1:9" ht="12.75" customHeight="1" x14ac:dyDescent="0.2">
      <c r="A34" s="324"/>
      <c r="B34" s="324"/>
      <c r="C34" s="324"/>
      <c r="D34" s="324"/>
      <c r="E34" s="324"/>
      <c r="F34" s="324"/>
      <c r="G34" s="324"/>
      <c r="H34" s="324"/>
      <c r="I34" s="324"/>
    </row>
    <row r="35" spans="1:9" ht="12.75" customHeight="1" x14ac:dyDescent="0.2">
      <c r="A35" s="324"/>
      <c r="B35" s="324"/>
      <c r="C35" s="324"/>
      <c r="D35" s="324"/>
      <c r="E35" s="324"/>
      <c r="F35" s="324"/>
      <c r="G35" s="324"/>
      <c r="H35" s="324"/>
      <c r="I35" s="324"/>
    </row>
    <row r="36" spans="1:9" ht="12.75" customHeight="1" x14ac:dyDescent="0.2">
      <c r="A36" s="324"/>
      <c r="B36" s="324"/>
      <c r="C36" s="324"/>
      <c r="D36" s="324"/>
      <c r="E36" s="324"/>
      <c r="F36" s="324"/>
      <c r="G36" s="324"/>
      <c r="H36" s="324"/>
      <c r="I36" s="324"/>
    </row>
    <row r="37" spans="1:9" ht="12.75" customHeight="1" x14ac:dyDescent="0.2">
      <c r="A37" s="324"/>
      <c r="B37" s="324"/>
      <c r="C37" s="324"/>
      <c r="D37" s="324"/>
      <c r="E37" s="324"/>
      <c r="F37" s="324"/>
      <c r="G37" s="324"/>
      <c r="H37" s="324"/>
      <c r="I37" s="324"/>
    </row>
    <row r="38" spans="1:9" ht="12.75" customHeight="1" x14ac:dyDescent="0.2">
      <c r="A38" s="324"/>
      <c r="B38" s="324"/>
      <c r="C38" s="324"/>
      <c r="D38" s="324"/>
      <c r="E38" s="324"/>
      <c r="F38" s="324"/>
      <c r="G38" s="324"/>
      <c r="H38" s="324"/>
      <c r="I38" s="324"/>
    </row>
    <row r="39" spans="1:9" ht="12.75" customHeight="1" x14ac:dyDescent="0.2">
      <c r="A39" s="324"/>
      <c r="B39" s="324"/>
      <c r="C39" s="324"/>
      <c r="D39" s="324"/>
      <c r="E39" s="324"/>
      <c r="F39" s="324"/>
      <c r="G39" s="324"/>
      <c r="H39" s="324"/>
      <c r="I39" s="324"/>
    </row>
    <row r="40" spans="1:9" ht="12.75" customHeight="1" x14ac:dyDescent="0.2">
      <c r="A40" s="324"/>
      <c r="B40" s="324"/>
      <c r="C40" s="324"/>
      <c r="D40" s="324"/>
      <c r="E40" s="324"/>
      <c r="F40" s="324"/>
      <c r="G40" s="324"/>
      <c r="H40" s="324"/>
      <c r="I40" s="324"/>
    </row>
    <row r="41" spans="1:9" ht="12.75" customHeight="1" x14ac:dyDescent="0.2">
      <c r="A41" s="324"/>
      <c r="B41" s="324"/>
      <c r="C41" s="324"/>
      <c r="D41" s="324"/>
      <c r="E41" s="324"/>
      <c r="F41" s="324"/>
      <c r="G41" s="324"/>
      <c r="H41" s="324"/>
      <c r="I41" s="324"/>
    </row>
    <row r="42" spans="1:9" ht="12.75" customHeight="1" x14ac:dyDescent="0.2">
      <c r="A42" s="324"/>
      <c r="B42" s="324"/>
      <c r="C42" s="324"/>
      <c r="D42" s="324"/>
      <c r="E42" s="324"/>
      <c r="F42" s="324"/>
      <c r="G42" s="324"/>
      <c r="H42" s="324"/>
      <c r="I42" s="324"/>
    </row>
    <row r="43" spans="1:9" ht="12.75" customHeight="1" x14ac:dyDescent="0.2">
      <c r="A43" s="324"/>
      <c r="B43" s="324"/>
      <c r="C43" s="324"/>
      <c r="D43" s="324"/>
      <c r="E43" s="324"/>
      <c r="F43" s="324"/>
      <c r="G43" s="324"/>
      <c r="H43" s="324"/>
      <c r="I43" s="324"/>
    </row>
    <row r="44" spans="1:9" ht="12.75" customHeight="1" x14ac:dyDescent="0.2">
      <c r="A44" s="324"/>
      <c r="B44" s="324"/>
      <c r="C44" s="324"/>
      <c r="D44" s="324"/>
      <c r="E44" s="324"/>
      <c r="F44" s="324"/>
      <c r="G44" s="324"/>
      <c r="H44" s="324"/>
      <c r="I44" s="324"/>
    </row>
    <row r="45" spans="1:9" ht="12.75" customHeight="1" x14ac:dyDescent="0.2">
      <c r="A45" s="324"/>
      <c r="B45" s="324"/>
      <c r="C45" s="324"/>
      <c r="D45" s="324"/>
      <c r="E45" s="324"/>
      <c r="F45" s="324"/>
      <c r="G45" s="324"/>
      <c r="H45" s="324"/>
      <c r="I45" s="324"/>
    </row>
    <row r="46" spans="1:9" ht="12.75" customHeight="1" x14ac:dyDescent="0.2">
      <c r="A46" s="324"/>
      <c r="B46" s="324"/>
      <c r="C46" s="324"/>
      <c r="D46" s="324"/>
      <c r="E46" s="324"/>
      <c r="F46" s="324"/>
      <c r="G46" s="324"/>
      <c r="H46" s="324"/>
      <c r="I46" s="324"/>
    </row>
    <row r="47" spans="1:9" ht="12.75" customHeight="1" x14ac:dyDescent="0.2">
      <c r="A47" s="324"/>
      <c r="B47" s="324"/>
      <c r="C47" s="324"/>
      <c r="D47" s="324"/>
      <c r="E47" s="324"/>
      <c r="F47" s="324"/>
      <c r="G47" s="324"/>
      <c r="H47" s="324"/>
      <c r="I47" s="324"/>
    </row>
    <row r="48" spans="1:9" ht="12.75" customHeight="1" x14ac:dyDescent="0.2">
      <c r="A48" s="324"/>
      <c r="B48" s="324"/>
      <c r="C48" s="324"/>
      <c r="D48" s="324"/>
      <c r="E48" s="324"/>
      <c r="F48" s="324"/>
      <c r="G48" s="324"/>
      <c r="H48" s="324"/>
      <c r="I48" s="324"/>
    </row>
    <row r="49" spans="1:9" ht="12.75" customHeight="1" x14ac:dyDescent="0.2">
      <c r="A49" s="324"/>
      <c r="B49" s="324"/>
      <c r="C49" s="324"/>
      <c r="D49" s="324"/>
      <c r="E49" s="324"/>
      <c r="F49" s="324"/>
      <c r="G49" s="324"/>
      <c r="H49" s="324"/>
      <c r="I49" s="324"/>
    </row>
    <row r="50" spans="1:9" ht="12.75" customHeight="1" x14ac:dyDescent="0.2">
      <c r="A50" s="324"/>
      <c r="B50" s="324"/>
      <c r="C50" s="324"/>
      <c r="D50" s="324"/>
      <c r="E50" s="324"/>
      <c r="F50" s="324"/>
      <c r="G50" s="324"/>
      <c r="H50" s="324"/>
      <c r="I50" s="324"/>
    </row>
    <row r="51" spans="1:9" ht="12.75" customHeight="1" x14ac:dyDescent="0.2">
      <c r="A51" s="324"/>
      <c r="B51" s="324"/>
      <c r="C51" s="324"/>
      <c r="D51" s="324"/>
      <c r="E51" s="324"/>
      <c r="F51" s="324"/>
      <c r="G51" s="324"/>
      <c r="H51" s="324"/>
      <c r="I51" s="324"/>
    </row>
    <row r="52" spans="1:9" ht="12.75" customHeight="1" x14ac:dyDescent="0.2">
      <c r="A52" s="324"/>
      <c r="B52" s="324"/>
      <c r="C52" s="324"/>
      <c r="D52" s="324"/>
      <c r="E52" s="324"/>
      <c r="F52" s="324"/>
      <c r="G52" s="324"/>
      <c r="H52" s="324"/>
      <c r="I52" s="324"/>
    </row>
    <row r="53" spans="1:9" ht="12.75" customHeight="1" x14ac:dyDescent="0.2">
      <c r="A53" s="324"/>
      <c r="B53" s="324"/>
      <c r="C53" s="324"/>
      <c r="D53" s="324"/>
      <c r="E53" s="324"/>
      <c r="F53" s="324"/>
      <c r="G53" s="324"/>
      <c r="H53" s="324"/>
      <c r="I53" s="324"/>
    </row>
    <row r="54" spans="1:9" ht="12.75" customHeight="1" x14ac:dyDescent="0.2">
      <c r="A54" s="324"/>
      <c r="B54" s="324"/>
      <c r="C54" s="324"/>
      <c r="D54" s="324"/>
      <c r="E54" s="324"/>
      <c r="F54" s="324"/>
      <c r="G54" s="324"/>
      <c r="H54" s="324"/>
      <c r="I54" s="324"/>
    </row>
    <row r="55" spans="1:9" ht="12.75" customHeight="1" x14ac:dyDescent="0.2">
      <c r="A55" s="324"/>
      <c r="B55" s="324"/>
      <c r="C55" s="324"/>
      <c r="D55" s="324"/>
      <c r="E55" s="324"/>
      <c r="F55" s="324"/>
      <c r="G55" s="324"/>
      <c r="H55" s="324"/>
      <c r="I55" s="324"/>
    </row>
    <row r="56" spans="1:9" ht="12.75" customHeight="1" x14ac:dyDescent="0.2">
      <c r="A56" s="324"/>
      <c r="B56" s="324"/>
      <c r="C56" s="324"/>
      <c r="D56" s="324"/>
      <c r="E56" s="324"/>
      <c r="F56" s="324"/>
      <c r="G56" s="324"/>
      <c r="H56" s="324"/>
      <c r="I56" s="324"/>
    </row>
    <row r="57" spans="1:9" ht="12.75" customHeight="1" x14ac:dyDescent="0.2">
      <c r="A57" s="324"/>
      <c r="B57" s="324"/>
      <c r="C57" s="324"/>
      <c r="D57" s="324"/>
      <c r="E57" s="324"/>
      <c r="F57" s="324"/>
      <c r="G57" s="324"/>
      <c r="H57" s="324"/>
      <c r="I57" s="324"/>
    </row>
    <row r="58" spans="1:9" ht="12.75" customHeight="1" x14ac:dyDescent="0.2">
      <c r="A58" s="324"/>
      <c r="B58" s="324"/>
      <c r="C58" s="324"/>
      <c r="D58" s="324"/>
      <c r="E58" s="324"/>
      <c r="F58" s="324"/>
      <c r="G58" s="324"/>
      <c r="H58" s="324"/>
      <c r="I58" s="324"/>
    </row>
    <row r="59" spans="1:9" ht="12.75" customHeight="1" x14ac:dyDescent="0.2">
      <c r="A59" s="324"/>
      <c r="B59" s="324"/>
      <c r="C59" s="324"/>
      <c r="D59" s="324"/>
      <c r="E59" s="324"/>
      <c r="F59" s="324"/>
      <c r="G59" s="324"/>
      <c r="H59" s="324"/>
      <c r="I59" s="324"/>
    </row>
    <row r="60" spans="1:9" ht="12.75" customHeight="1" x14ac:dyDescent="0.2">
      <c r="A60" s="324"/>
      <c r="B60" s="324"/>
      <c r="C60" s="324"/>
      <c r="D60" s="324"/>
      <c r="E60" s="324"/>
      <c r="F60" s="324"/>
      <c r="G60" s="324"/>
      <c r="H60" s="324"/>
      <c r="I60" s="324"/>
    </row>
    <row r="61" spans="1:9" ht="12.75" customHeight="1" x14ac:dyDescent="0.2">
      <c r="A61" s="324"/>
      <c r="B61" s="324"/>
      <c r="C61" s="324"/>
      <c r="D61" s="324"/>
      <c r="E61" s="324"/>
      <c r="F61" s="324"/>
      <c r="G61" s="324"/>
      <c r="H61" s="324"/>
      <c r="I61" s="324"/>
    </row>
    <row r="62" spans="1:9" ht="12.75" customHeight="1" x14ac:dyDescent="0.2">
      <c r="A62" s="324"/>
      <c r="B62" s="324"/>
      <c r="C62" s="324"/>
      <c r="D62" s="324"/>
      <c r="E62" s="324"/>
      <c r="F62" s="324"/>
      <c r="G62" s="324"/>
      <c r="H62" s="324"/>
      <c r="I62" s="324"/>
    </row>
    <row r="63" spans="1:9" ht="12.75" customHeight="1" x14ac:dyDescent="0.2">
      <c r="A63" s="324"/>
      <c r="B63" s="324"/>
      <c r="C63" s="324"/>
      <c r="D63" s="324"/>
      <c r="E63" s="324"/>
      <c r="F63" s="324"/>
      <c r="G63" s="324"/>
      <c r="H63" s="324"/>
      <c r="I63" s="324"/>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1"/>
  <dimension ref="A1:X39"/>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customWidth="1"/>
    <col min="8" max="8" width="14.42578125" style="74" customWidth="1"/>
    <col min="9" max="9" width="8" style="74" bestFit="1" customWidth="1"/>
    <col min="10" max="10" width="14.42578125" style="74" customWidth="1"/>
    <col min="11" max="11" width="8" style="74" customWidth="1"/>
    <col min="12" max="12" width="14.42578125" style="74" customWidth="1"/>
    <col min="13" max="13" width="8" style="74" customWidth="1"/>
    <col min="14" max="26" width="9.140625" style="74" customWidth="1"/>
    <col min="27" max="16384" width="9.140625" style="74"/>
  </cols>
  <sheetData>
    <row r="1" spans="1:24" ht="18" x14ac:dyDescent="0.25">
      <c r="A1" s="89" t="s">
        <v>57</v>
      </c>
      <c r="M1" s="90" t="e">
        <f>Obsah!#REF!</f>
        <v>#REF!</v>
      </c>
    </row>
    <row r="2" spans="1:24" ht="7.5" customHeight="1" x14ac:dyDescent="0.2"/>
    <row r="3" spans="1:24" x14ac:dyDescent="0.2">
      <c r="A3" s="27"/>
      <c r="B3" s="346"/>
      <c r="C3" s="346"/>
      <c r="D3" s="346"/>
      <c r="E3" s="346"/>
      <c r="F3" s="346"/>
      <c r="G3" s="347"/>
      <c r="H3" s="348"/>
      <c r="I3" s="346"/>
      <c r="J3" s="346"/>
      <c r="K3" s="346"/>
      <c r="L3" s="346"/>
      <c r="M3" s="346"/>
      <c r="N3" s="9"/>
    </row>
    <row r="4" spans="1:24" x14ac:dyDescent="0.2">
      <c r="A4" s="27"/>
      <c r="B4" s="349"/>
      <c r="C4" s="350"/>
      <c r="D4" s="350"/>
      <c r="E4" s="350"/>
      <c r="F4" s="350"/>
      <c r="G4" s="351"/>
      <c r="H4" s="349"/>
      <c r="I4" s="350"/>
      <c r="J4" s="350"/>
      <c r="K4" s="350"/>
      <c r="L4" s="350"/>
      <c r="M4" s="350"/>
      <c r="N4" s="39"/>
    </row>
    <row r="5" spans="1:24" x14ac:dyDescent="0.2">
      <c r="A5" s="15"/>
      <c r="B5" s="344"/>
      <c r="C5" s="352"/>
      <c r="D5" s="344"/>
      <c r="E5" s="352"/>
      <c r="F5" s="344"/>
      <c r="G5" s="352"/>
      <c r="H5" s="344"/>
      <c r="I5" s="352"/>
      <c r="J5" s="344"/>
      <c r="K5" s="352"/>
      <c r="L5" s="344"/>
      <c r="M5" s="345"/>
      <c r="N5" s="58"/>
    </row>
    <row r="6" spans="1:24" x14ac:dyDescent="0.2">
      <c r="A6" s="13"/>
      <c r="B6" s="63"/>
      <c r="C6" s="31"/>
      <c r="D6" s="31"/>
      <c r="E6" s="31"/>
      <c r="F6" s="31"/>
      <c r="G6" s="31"/>
      <c r="H6" s="31"/>
      <c r="I6" s="31"/>
      <c r="J6" s="31"/>
      <c r="K6" s="31"/>
      <c r="L6" s="31"/>
      <c r="M6" s="32"/>
      <c r="N6" s="58"/>
    </row>
    <row r="7" spans="1:24" x14ac:dyDescent="0.2">
      <c r="A7" s="357"/>
      <c r="B7" s="355"/>
      <c r="C7" s="356"/>
      <c r="D7" s="356"/>
      <c r="E7" s="356"/>
      <c r="F7" s="356"/>
      <c r="G7" s="359"/>
      <c r="H7" s="355"/>
      <c r="I7" s="356"/>
      <c r="J7" s="356"/>
      <c r="K7" s="356"/>
      <c r="L7" s="356"/>
      <c r="M7" s="356"/>
      <c r="N7" s="40"/>
    </row>
    <row r="8" spans="1:24" x14ac:dyDescent="0.2">
      <c r="A8" s="358"/>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75"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x14ac:dyDescent="0.2">
      <c r="A18" s="28"/>
      <c r="B18" s="346"/>
      <c r="C18" s="346"/>
      <c r="D18" s="346"/>
      <c r="E18" s="346"/>
      <c r="F18" s="346"/>
      <c r="G18" s="347"/>
      <c r="H18" s="98"/>
      <c r="I18" s="98"/>
      <c r="J18" s="98"/>
      <c r="K18" s="98"/>
      <c r="L18" s="98"/>
      <c r="M18" s="98"/>
      <c r="N18" s="101"/>
      <c r="O18" s="98"/>
    </row>
    <row r="19" spans="1:15" x14ac:dyDescent="0.2">
      <c r="A19" s="36"/>
      <c r="B19" s="360"/>
      <c r="C19" s="361"/>
      <c r="D19" s="361"/>
      <c r="E19" s="361"/>
      <c r="F19" s="361"/>
      <c r="G19" s="361"/>
      <c r="H19" s="101"/>
      <c r="I19" s="102"/>
      <c r="J19" s="103"/>
      <c r="K19" s="50"/>
      <c r="L19" s="103"/>
      <c r="M19" s="104"/>
      <c r="N19" s="101"/>
      <c r="O19" s="98"/>
    </row>
    <row r="20" spans="1:15" x14ac:dyDescent="0.2">
      <c r="A20" s="37"/>
      <c r="B20" s="345"/>
      <c r="C20" s="352"/>
      <c r="D20" s="345"/>
      <c r="E20" s="352"/>
      <c r="F20" s="345"/>
      <c r="G20" s="352"/>
      <c r="H20" s="101"/>
      <c r="I20" s="102"/>
      <c r="J20" s="103"/>
      <c r="K20" s="50"/>
      <c r="L20" s="103"/>
      <c r="M20" s="104"/>
      <c r="N20" s="101"/>
      <c r="O20" s="98"/>
    </row>
    <row r="21" spans="1:15" x14ac:dyDescent="0.2">
      <c r="A21" s="62"/>
      <c r="B21" s="63"/>
      <c r="C21" s="31"/>
      <c r="D21" s="31"/>
      <c r="E21" s="31"/>
      <c r="F21" s="31"/>
      <c r="G21" s="48"/>
      <c r="H21" s="101"/>
      <c r="I21" s="102"/>
      <c r="J21" s="103"/>
      <c r="K21" s="50"/>
      <c r="L21" s="103"/>
      <c r="M21" s="104"/>
      <c r="N21" s="101"/>
      <c r="O21" s="98"/>
    </row>
    <row r="22" spans="1:15" x14ac:dyDescent="0.2">
      <c r="A22" s="353"/>
      <c r="B22" s="355"/>
      <c r="C22" s="356"/>
      <c r="D22" s="356"/>
      <c r="E22" s="356"/>
      <c r="F22" s="356"/>
      <c r="G22" s="356"/>
      <c r="H22" s="101"/>
      <c r="I22" s="102"/>
      <c r="J22" s="103"/>
      <c r="K22" s="50"/>
      <c r="L22" s="103"/>
      <c r="M22" s="104"/>
      <c r="N22" s="101"/>
      <c r="O22" s="98"/>
    </row>
    <row r="23" spans="1:15" x14ac:dyDescent="0.2">
      <c r="A23" s="354"/>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75"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2"/>
  <dimension ref="A1:U45"/>
  <sheetViews>
    <sheetView showGridLines="0" zoomScaleNormal="100" workbookViewId="0">
      <selection activeCell="B3" sqref="B3:M6"/>
    </sheetView>
  </sheetViews>
  <sheetFormatPr defaultColWidth="9.140625" defaultRowHeight="12" x14ac:dyDescent="0.2"/>
  <cols>
    <col min="1" max="1" width="9.42578125" style="74" customWidth="1"/>
    <col min="2" max="2" width="14.42578125" style="74" customWidth="1"/>
    <col min="3" max="3" width="8" style="74" bestFit="1" customWidth="1"/>
    <col min="4" max="4" width="14.42578125" style="74" customWidth="1"/>
    <col min="5" max="5" width="8" style="74" bestFit="1" customWidth="1"/>
    <col min="6" max="6" width="14.42578125" style="74" customWidth="1"/>
    <col min="7" max="7" width="8" style="74" bestFit="1" customWidth="1"/>
    <col min="8" max="8" width="14.42578125" style="74" customWidth="1"/>
    <col min="9" max="9" width="8" style="74" bestFit="1" customWidth="1"/>
    <col min="10" max="10" width="14.42578125" style="74" customWidth="1"/>
    <col min="11" max="11" width="8" style="74" bestFit="1" customWidth="1"/>
    <col min="12" max="12" width="14.42578125" style="74" customWidth="1"/>
    <col min="13" max="13" width="8" style="74" bestFit="1" customWidth="1"/>
    <col min="14" max="26" width="9.140625" style="74" customWidth="1"/>
    <col min="27" max="16384" width="9.140625" style="74"/>
  </cols>
  <sheetData>
    <row r="1" spans="1:21" ht="18" x14ac:dyDescent="0.25">
      <c r="A1" s="89" t="s">
        <v>58</v>
      </c>
      <c r="B1" s="98"/>
      <c r="C1" s="98"/>
      <c r="D1" s="98"/>
      <c r="E1" s="98"/>
      <c r="F1" s="98"/>
      <c r="G1" s="98"/>
      <c r="H1" s="98"/>
      <c r="I1" s="98"/>
      <c r="J1" s="98"/>
      <c r="K1" s="98"/>
      <c r="L1" s="98"/>
      <c r="M1" s="90" t="e">
        <f>Obsah!#REF!</f>
        <v>#REF!</v>
      </c>
      <c r="N1" s="20"/>
      <c r="O1" s="20"/>
      <c r="P1" s="106"/>
    </row>
    <row r="2" spans="1:21" ht="7.5" customHeight="1" x14ac:dyDescent="0.25">
      <c r="A2" s="89"/>
      <c r="B2" s="98"/>
      <c r="C2" s="98"/>
      <c r="D2" s="98"/>
      <c r="E2" s="98"/>
      <c r="F2" s="98"/>
      <c r="G2" s="98"/>
      <c r="H2" s="98"/>
      <c r="I2" s="98"/>
      <c r="J2" s="98"/>
      <c r="K2" s="98"/>
      <c r="L2" s="98"/>
      <c r="M2" s="98"/>
      <c r="N2" s="20"/>
      <c r="O2" s="20"/>
      <c r="P2" s="106"/>
    </row>
    <row r="3" spans="1:21" x14ac:dyDescent="0.2">
      <c r="A3" s="27"/>
      <c r="B3" s="346"/>
      <c r="C3" s="346"/>
      <c r="D3" s="346"/>
      <c r="E3" s="346"/>
      <c r="F3" s="346"/>
      <c r="G3" s="347"/>
      <c r="H3" s="348"/>
      <c r="I3" s="346"/>
      <c r="J3" s="346"/>
      <c r="K3" s="346"/>
      <c r="L3" s="346"/>
      <c r="M3" s="346"/>
      <c r="N3" s="20"/>
      <c r="O3" s="106"/>
      <c r="P3" s="106"/>
    </row>
    <row r="4" spans="1:21" ht="13.5" customHeight="1" x14ac:dyDescent="0.2">
      <c r="A4" s="27"/>
      <c r="B4" s="349"/>
      <c r="C4" s="350"/>
      <c r="D4" s="350"/>
      <c r="E4" s="350"/>
      <c r="F4" s="350"/>
      <c r="G4" s="351"/>
      <c r="H4" s="349"/>
      <c r="I4" s="350"/>
      <c r="J4" s="350"/>
      <c r="K4" s="350"/>
      <c r="L4" s="350"/>
      <c r="M4" s="350"/>
      <c r="N4" s="20"/>
      <c r="O4" s="106"/>
      <c r="P4" s="106"/>
    </row>
    <row r="5" spans="1:21" x14ac:dyDescent="0.2">
      <c r="A5" s="15"/>
      <c r="B5" s="344"/>
      <c r="C5" s="352"/>
      <c r="D5" s="344"/>
      <c r="E5" s="352"/>
      <c r="F5" s="344"/>
      <c r="G5" s="352"/>
      <c r="H5" s="344"/>
      <c r="I5" s="352"/>
      <c r="J5" s="344"/>
      <c r="K5" s="352"/>
      <c r="L5" s="344"/>
      <c r="M5" s="345"/>
      <c r="N5" s="20"/>
      <c r="O5" s="106"/>
      <c r="P5" s="106"/>
    </row>
    <row r="6" spans="1:21" x14ac:dyDescent="0.2">
      <c r="A6" s="13"/>
      <c r="B6" s="63"/>
      <c r="C6" s="31"/>
      <c r="D6" s="31"/>
      <c r="E6" s="31"/>
      <c r="F6" s="31"/>
      <c r="G6" s="31"/>
      <c r="H6" s="31"/>
      <c r="I6" s="31"/>
      <c r="J6" s="31"/>
      <c r="K6" s="31"/>
      <c r="L6" s="31"/>
      <c r="M6" s="48"/>
      <c r="N6" s="20"/>
      <c r="O6" s="106"/>
      <c r="P6" s="106"/>
    </row>
    <row r="7" spans="1:21" x14ac:dyDescent="0.2">
      <c r="A7" s="357"/>
      <c r="B7" s="355"/>
      <c r="C7" s="356"/>
      <c r="D7" s="356"/>
      <c r="E7" s="356"/>
      <c r="F7" s="356"/>
      <c r="G7" s="359"/>
      <c r="H7" s="355"/>
      <c r="I7" s="356"/>
      <c r="J7" s="356"/>
      <c r="K7" s="356"/>
      <c r="L7" s="356"/>
      <c r="M7" s="356"/>
      <c r="N7" s="20"/>
      <c r="O7" s="106"/>
      <c r="P7" s="106"/>
    </row>
    <row r="8" spans="1:21" x14ac:dyDescent="0.2">
      <c r="A8" s="358"/>
      <c r="B8" s="33"/>
      <c r="C8" s="45"/>
      <c r="D8" s="34"/>
      <c r="E8" s="45"/>
      <c r="F8" s="34"/>
      <c r="G8" s="45"/>
      <c r="H8" s="33"/>
      <c r="I8" s="45"/>
      <c r="J8" s="34"/>
      <c r="K8" s="45"/>
      <c r="L8" s="34"/>
      <c r="M8" s="45"/>
      <c r="N8" s="20"/>
      <c r="O8" s="106"/>
      <c r="P8" s="106"/>
    </row>
    <row r="9" spans="1:21" x14ac:dyDescent="0.2">
      <c r="A9" s="35"/>
      <c r="B9" s="91"/>
      <c r="C9" s="92"/>
      <c r="D9" s="18"/>
      <c r="E9" s="92"/>
      <c r="F9" s="18"/>
      <c r="G9" s="92"/>
      <c r="H9" s="91"/>
      <c r="I9" s="92"/>
      <c r="J9" s="18"/>
      <c r="K9" s="92"/>
      <c r="L9" s="18"/>
      <c r="M9" s="92"/>
      <c r="N9" s="60"/>
      <c r="O9" s="107"/>
      <c r="P9" s="106"/>
    </row>
    <row r="10" spans="1:21" x14ac:dyDescent="0.2">
      <c r="A10" s="35"/>
      <c r="B10" s="91"/>
      <c r="C10" s="92"/>
      <c r="D10" s="18"/>
      <c r="E10" s="92"/>
      <c r="F10" s="18"/>
      <c r="G10" s="92"/>
      <c r="H10" s="91"/>
      <c r="I10" s="92"/>
      <c r="J10" s="18"/>
      <c r="K10" s="92"/>
      <c r="L10" s="18"/>
      <c r="M10" s="92"/>
      <c r="N10" s="60"/>
      <c r="O10" s="107"/>
      <c r="P10" s="106"/>
    </row>
    <row r="11" spans="1:21" x14ac:dyDescent="0.2">
      <c r="A11" s="26"/>
      <c r="B11" s="24"/>
      <c r="C11" s="92"/>
      <c r="D11" s="12"/>
      <c r="E11" s="92"/>
      <c r="F11" s="12"/>
      <c r="G11" s="92"/>
      <c r="H11" s="24"/>
      <c r="I11" s="92"/>
      <c r="J11" s="12"/>
      <c r="K11" s="92"/>
      <c r="L11" s="12"/>
      <c r="M11" s="92"/>
      <c r="N11" s="60"/>
      <c r="O11" s="107"/>
      <c r="P11" s="106"/>
    </row>
    <row r="12" spans="1:21" x14ac:dyDescent="0.2">
      <c r="A12" s="26"/>
      <c r="B12" s="91"/>
      <c r="C12" s="92"/>
      <c r="D12" s="18"/>
      <c r="E12" s="92"/>
      <c r="F12" s="18"/>
      <c r="G12" s="92"/>
      <c r="H12" s="91"/>
      <c r="I12" s="92"/>
      <c r="J12" s="18"/>
      <c r="K12" s="92"/>
      <c r="L12" s="18"/>
      <c r="M12" s="92"/>
      <c r="N12" s="60"/>
      <c r="O12" s="107"/>
      <c r="P12" s="106"/>
    </row>
    <row r="13" spans="1:21" x14ac:dyDescent="0.2">
      <c r="A13" s="26"/>
      <c r="B13" s="24"/>
      <c r="C13" s="92"/>
      <c r="D13" s="12"/>
      <c r="E13" s="92"/>
      <c r="F13" s="12"/>
      <c r="G13" s="92"/>
      <c r="H13" s="24"/>
      <c r="I13" s="92"/>
      <c r="J13" s="12"/>
      <c r="K13" s="92"/>
      <c r="L13" s="12"/>
      <c r="M13" s="92"/>
      <c r="N13" s="60"/>
      <c r="O13" s="107"/>
      <c r="P13" s="106"/>
    </row>
    <row r="14" spans="1:21" x14ac:dyDescent="0.2">
      <c r="A14" s="26"/>
      <c r="B14" s="91"/>
      <c r="C14" s="92"/>
      <c r="D14" s="18"/>
      <c r="E14" s="92"/>
      <c r="F14" s="18"/>
      <c r="G14" s="92"/>
      <c r="H14" s="91"/>
      <c r="I14" s="92"/>
      <c r="J14" s="18"/>
      <c r="K14" s="92"/>
      <c r="L14" s="18"/>
      <c r="M14" s="92"/>
      <c r="N14" s="60"/>
      <c r="O14" s="107"/>
      <c r="P14" s="20"/>
      <c r="Q14" s="38"/>
      <c r="R14" s="8"/>
      <c r="S14" s="8"/>
      <c r="T14" s="8"/>
      <c r="U14" s="8"/>
    </row>
    <row r="15" spans="1:21" x14ac:dyDescent="0.2">
      <c r="A15" s="26"/>
      <c r="B15" s="91"/>
      <c r="C15" s="92"/>
      <c r="D15" s="18"/>
      <c r="E15" s="94"/>
      <c r="F15" s="18"/>
      <c r="G15" s="94"/>
      <c r="H15" s="91"/>
      <c r="I15" s="94"/>
      <c r="J15" s="18"/>
      <c r="K15" s="94"/>
      <c r="L15" s="18"/>
      <c r="M15" s="94"/>
      <c r="N15" s="60"/>
      <c r="O15" s="107"/>
      <c r="P15" s="20"/>
      <c r="Q15" s="38"/>
      <c r="R15" s="8"/>
      <c r="S15" s="8"/>
      <c r="T15" s="8"/>
      <c r="U15" s="8"/>
    </row>
    <row r="16" spans="1:21" ht="12.75" thickBot="1" x14ac:dyDescent="0.25">
      <c r="A16" s="14"/>
      <c r="B16" s="22"/>
      <c r="C16" s="95"/>
      <c r="D16" s="5"/>
      <c r="E16" s="96"/>
      <c r="F16" s="5"/>
      <c r="G16" s="96"/>
      <c r="H16" s="22"/>
      <c r="I16" s="97"/>
      <c r="J16" s="5"/>
      <c r="K16" s="97"/>
      <c r="L16" s="5"/>
      <c r="M16" s="97"/>
      <c r="N16" s="60"/>
      <c r="O16" s="107"/>
      <c r="P16" s="20"/>
      <c r="Q16" s="38"/>
      <c r="R16" s="8"/>
      <c r="S16" s="8"/>
      <c r="T16" s="8"/>
      <c r="U16" s="8"/>
    </row>
    <row r="17" spans="1:20" x14ac:dyDescent="0.2">
      <c r="A17" s="16"/>
      <c r="B17" s="98"/>
      <c r="C17" s="98"/>
      <c r="D17" s="98"/>
      <c r="E17" s="98"/>
      <c r="F17" s="98"/>
      <c r="G17" s="98"/>
      <c r="H17" s="98"/>
      <c r="I17" s="98"/>
      <c r="J17" s="98"/>
      <c r="K17" s="98"/>
      <c r="L17" s="99"/>
      <c r="M17" s="99"/>
      <c r="N17" s="108"/>
      <c r="O17" s="106"/>
      <c r="P17" s="106"/>
    </row>
    <row r="18" spans="1:20" x14ac:dyDescent="0.2">
      <c r="A18" s="49"/>
      <c r="B18" s="346"/>
      <c r="C18" s="346"/>
      <c r="D18" s="346"/>
      <c r="E18" s="346"/>
      <c r="F18" s="346"/>
      <c r="G18" s="347"/>
      <c r="H18" s="7"/>
      <c r="I18" s="7"/>
      <c r="J18" s="7"/>
      <c r="K18" s="7"/>
      <c r="L18" s="7"/>
      <c r="M18" s="7"/>
      <c r="N18" s="109"/>
      <c r="O18" s="20"/>
      <c r="P18" s="61"/>
      <c r="Q18" s="38"/>
      <c r="R18" s="8"/>
      <c r="S18" s="8"/>
      <c r="T18" s="8"/>
    </row>
    <row r="19" spans="1:20" x14ac:dyDescent="0.2">
      <c r="A19" s="36"/>
      <c r="B19" s="360"/>
      <c r="C19" s="361"/>
      <c r="D19" s="361"/>
      <c r="E19" s="361"/>
      <c r="F19" s="361"/>
      <c r="G19" s="361"/>
      <c r="H19" s="101"/>
      <c r="I19" s="102"/>
      <c r="J19" s="103"/>
      <c r="K19" s="50"/>
      <c r="L19" s="103"/>
      <c r="M19" s="104"/>
      <c r="N19" s="109"/>
      <c r="O19" s="20"/>
      <c r="P19" s="61"/>
      <c r="Q19" s="38"/>
      <c r="R19" s="8"/>
      <c r="S19" s="8"/>
      <c r="T19" s="8"/>
    </row>
    <row r="20" spans="1:20" x14ac:dyDescent="0.2">
      <c r="A20" s="37"/>
      <c r="B20" s="345"/>
      <c r="C20" s="352"/>
      <c r="D20" s="345"/>
      <c r="E20" s="352"/>
      <c r="F20" s="345"/>
      <c r="G20" s="352"/>
      <c r="H20" s="101"/>
      <c r="I20" s="102"/>
      <c r="J20" s="103"/>
      <c r="K20" s="50"/>
      <c r="L20" s="103"/>
      <c r="M20" s="104"/>
      <c r="N20" s="109"/>
      <c r="O20" s="20"/>
      <c r="P20" s="61"/>
      <c r="Q20" s="38"/>
      <c r="R20" s="44"/>
      <c r="S20" s="44"/>
      <c r="T20" s="44"/>
    </row>
    <row r="21" spans="1:20" x14ac:dyDescent="0.2">
      <c r="A21" s="62"/>
      <c r="B21" s="63"/>
      <c r="C21" s="31"/>
      <c r="D21" s="31"/>
      <c r="E21" s="31"/>
      <c r="F21" s="31"/>
      <c r="G21" s="48"/>
      <c r="H21" s="101"/>
      <c r="I21" s="102"/>
      <c r="J21" s="103"/>
      <c r="K21" s="50"/>
      <c r="L21" s="103"/>
      <c r="M21" s="104"/>
      <c r="N21" s="109"/>
      <c r="O21" s="20"/>
      <c r="P21" s="61"/>
      <c r="Q21" s="38"/>
      <c r="R21" s="8"/>
      <c r="S21" s="8"/>
      <c r="T21" s="8"/>
    </row>
    <row r="22" spans="1:20" x14ac:dyDescent="0.2">
      <c r="A22" s="353"/>
      <c r="B22" s="355"/>
      <c r="C22" s="356"/>
      <c r="D22" s="356"/>
      <c r="E22" s="356"/>
      <c r="F22" s="356"/>
      <c r="G22" s="356"/>
      <c r="H22" s="101"/>
      <c r="I22" s="102"/>
      <c r="J22" s="103"/>
      <c r="K22" s="50"/>
      <c r="L22" s="103"/>
      <c r="M22" s="104"/>
      <c r="N22" s="109"/>
      <c r="O22" s="20"/>
      <c r="P22" s="61"/>
      <c r="Q22" s="38"/>
      <c r="R22" s="8"/>
      <c r="S22" s="8"/>
      <c r="T22" s="8"/>
    </row>
    <row r="23" spans="1:20" x14ac:dyDescent="0.2">
      <c r="A23" s="354"/>
      <c r="B23" s="33"/>
      <c r="C23" s="46"/>
      <c r="D23" s="34"/>
      <c r="E23" s="46"/>
      <c r="F23" s="34"/>
      <c r="G23" s="46"/>
      <c r="H23" s="98"/>
      <c r="I23" s="98"/>
      <c r="J23" s="103"/>
      <c r="K23" s="50"/>
      <c r="L23" s="103"/>
      <c r="M23" s="104"/>
      <c r="N23" s="109"/>
      <c r="O23" s="20"/>
      <c r="P23" s="61"/>
      <c r="Q23" s="38"/>
      <c r="R23" s="41"/>
      <c r="S23" s="44"/>
      <c r="T23" s="44"/>
    </row>
    <row r="24" spans="1:20" x14ac:dyDescent="0.2">
      <c r="A24" s="29"/>
      <c r="B24" s="56"/>
      <c r="C24" s="42"/>
      <c r="D24" s="19"/>
      <c r="E24" s="42"/>
      <c r="F24" s="19"/>
      <c r="G24" s="42"/>
      <c r="H24" s="98"/>
      <c r="I24" s="98"/>
      <c r="J24" s="103"/>
      <c r="K24" s="50"/>
      <c r="L24" s="103"/>
      <c r="M24" s="104"/>
      <c r="N24" s="109"/>
      <c r="O24" s="60"/>
      <c r="P24" s="106"/>
      <c r="T24" s="99"/>
    </row>
    <row r="25" spans="1:20" x14ac:dyDescent="0.2">
      <c r="A25" s="29"/>
      <c r="B25" s="56"/>
      <c r="C25" s="42"/>
      <c r="D25" s="19"/>
      <c r="E25" s="42"/>
      <c r="F25" s="19"/>
      <c r="G25" s="42"/>
      <c r="H25" s="98"/>
      <c r="I25" s="98"/>
      <c r="J25" s="103"/>
      <c r="K25" s="50"/>
      <c r="L25" s="103"/>
      <c r="M25" s="104"/>
      <c r="N25" s="109"/>
      <c r="O25" s="60"/>
      <c r="P25" s="106"/>
    </row>
    <row r="26" spans="1:20" x14ac:dyDescent="0.2">
      <c r="A26" s="29"/>
      <c r="B26" s="56"/>
      <c r="C26" s="42"/>
      <c r="D26" s="19"/>
      <c r="E26" s="42"/>
      <c r="F26" s="19"/>
      <c r="G26" s="42"/>
      <c r="H26" s="98"/>
      <c r="I26" s="98"/>
      <c r="J26" s="103"/>
      <c r="K26" s="50"/>
      <c r="L26" s="103"/>
      <c r="M26" s="104"/>
      <c r="N26" s="109"/>
      <c r="O26" s="60"/>
      <c r="P26" s="106"/>
    </row>
    <row r="27" spans="1:20" ht="12.75" thickBot="1" x14ac:dyDescent="0.25">
      <c r="A27" s="30"/>
      <c r="B27" s="57"/>
      <c r="C27" s="43"/>
      <c r="D27" s="21"/>
      <c r="E27" s="43"/>
      <c r="F27" s="21"/>
      <c r="G27" s="43"/>
      <c r="H27" s="98"/>
      <c r="I27" s="98"/>
      <c r="J27" s="98"/>
      <c r="K27" s="98"/>
      <c r="L27" s="98"/>
      <c r="M27" s="98"/>
      <c r="N27" s="109"/>
      <c r="O27" s="60"/>
      <c r="P27" s="106"/>
    </row>
    <row r="28" spans="1:20" x14ac:dyDescent="0.2">
      <c r="A28" s="17"/>
      <c r="B28" s="17"/>
      <c r="C28" s="38"/>
      <c r="D28" s="8"/>
      <c r="E28" s="8"/>
      <c r="F28" s="8"/>
      <c r="G28" s="99"/>
      <c r="H28" s="98"/>
      <c r="I28" s="98"/>
      <c r="J28" s="98"/>
      <c r="K28" s="98"/>
      <c r="L28" s="98"/>
      <c r="M28" s="98"/>
      <c r="N28" s="106"/>
      <c r="O28" s="106"/>
      <c r="P28" s="106"/>
    </row>
    <row r="29" spans="1:20" x14ac:dyDescent="0.2">
      <c r="H29" s="98"/>
      <c r="I29" s="98"/>
      <c r="J29" s="98"/>
      <c r="K29" s="98"/>
      <c r="L29" s="98"/>
      <c r="M29" s="98"/>
      <c r="N29" s="106"/>
      <c r="O29" s="106"/>
      <c r="P29" s="106"/>
    </row>
    <row r="30" spans="1:20" x14ac:dyDescent="0.2">
      <c r="J30" s="103"/>
      <c r="K30" s="103"/>
      <c r="L30" s="103"/>
      <c r="M30" s="103"/>
      <c r="N30" s="106"/>
      <c r="O30" s="106"/>
      <c r="P30" s="106"/>
    </row>
    <row r="31" spans="1:20" x14ac:dyDescent="0.2">
      <c r="H31" s="103"/>
      <c r="I31" s="105"/>
      <c r="J31" s="103"/>
      <c r="K31" s="93"/>
      <c r="L31" s="93"/>
      <c r="M31" s="93"/>
      <c r="N31" s="106"/>
      <c r="O31" s="106"/>
      <c r="P31" s="106"/>
    </row>
    <row r="32" spans="1:20" ht="12.75" customHeight="1" x14ac:dyDescent="0.2">
      <c r="H32" s="103"/>
      <c r="I32" s="105"/>
      <c r="J32" s="103"/>
      <c r="K32" s="93"/>
      <c r="L32" s="93"/>
      <c r="M32" s="93"/>
      <c r="N32" s="106"/>
      <c r="O32" s="106"/>
      <c r="P32" s="106"/>
    </row>
    <row r="33" spans="8:16" x14ac:dyDescent="0.2">
      <c r="H33" s="103"/>
      <c r="I33" s="105"/>
      <c r="J33" s="103"/>
      <c r="K33" s="93"/>
      <c r="L33" s="93"/>
      <c r="M33" s="93"/>
      <c r="N33" s="106"/>
      <c r="O33" s="106"/>
      <c r="P33" s="106"/>
    </row>
    <row r="34" spans="8:16" ht="13.5" customHeight="1" x14ac:dyDescent="0.2">
      <c r="H34" s="103"/>
      <c r="I34" s="105"/>
      <c r="J34" s="103"/>
      <c r="K34" s="93"/>
      <c r="L34" s="93"/>
      <c r="M34" s="93"/>
      <c r="N34" s="106"/>
      <c r="O34" s="106"/>
      <c r="P34" s="106"/>
    </row>
    <row r="35" spans="8:16" ht="12.75" customHeight="1" x14ac:dyDescent="0.2">
      <c r="H35" s="103"/>
      <c r="I35" s="105"/>
      <c r="J35" s="103"/>
      <c r="K35" s="93"/>
      <c r="L35" s="93"/>
      <c r="M35" s="93"/>
      <c r="N35" s="106"/>
      <c r="O35" s="106"/>
      <c r="P35" s="106"/>
    </row>
    <row r="36" spans="8:16" ht="12.75" customHeight="1" x14ac:dyDescent="0.2">
      <c r="H36" s="103"/>
      <c r="I36" s="105"/>
      <c r="J36" s="103"/>
      <c r="K36" s="93"/>
      <c r="L36" s="93"/>
      <c r="M36" s="93"/>
      <c r="N36" s="106"/>
      <c r="O36" s="106"/>
      <c r="P36" s="106"/>
    </row>
    <row r="37" spans="8:16" ht="12.75" customHeight="1" x14ac:dyDescent="0.2">
      <c r="H37" s="103"/>
      <c r="I37" s="105"/>
      <c r="J37" s="103"/>
      <c r="K37" s="93"/>
      <c r="L37" s="93"/>
      <c r="M37" s="93"/>
      <c r="N37" s="106"/>
      <c r="O37" s="106"/>
      <c r="P37" s="106"/>
    </row>
    <row r="38" spans="8:16" ht="12.75" customHeight="1" x14ac:dyDescent="0.2">
      <c r="H38" s="103"/>
      <c r="I38" s="105"/>
      <c r="J38" s="103"/>
      <c r="K38" s="93"/>
      <c r="L38" s="93"/>
      <c r="M38" s="93"/>
      <c r="N38" s="106"/>
      <c r="O38" s="106"/>
      <c r="P38" s="106"/>
    </row>
    <row r="39" spans="8:16" x14ac:dyDescent="0.2">
      <c r="N39" s="106"/>
      <c r="O39" s="106"/>
      <c r="P39" s="106"/>
    </row>
    <row r="40" spans="8:16" x14ac:dyDescent="0.2">
      <c r="N40" s="106"/>
      <c r="O40" s="106"/>
      <c r="P40" s="106"/>
    </row>
    <row r="41" spans="8:16" x14ac:dyDescent="0.2">
      <c r="N41" s="106"/>
      <c r="O41" s="106"/>
      <c r="P41" s="106"/>
    </row>
    <row r="42" spans="8:16" x14ac:dyDescent="0.2">
      <c r="N42" s="106"/>
      <c r="O42" s="106"/>
      <c r="P42" s="106"/>
    </row>
    <row r="43" spans="8:16" x14ac:dyDescent="0.2">
      <c r="N43" s="106"/>
      <c r="O43" s="106"/>
      <c r="P43" s="106"/>
    </row>
    <row r="44" spans="8:16" x14ac:dyDescent="0.2">
      <c r="N44" s="106"/>
      <c r="O44" s="106"/>
      <c r="P44" s="106"/>
    </row>
    <row r="45" spans="8:16" x14ac:dyDescent="0.2">
      <c r="N45" s="106"/>
      <c r="O45" s="106"/>
      <c r="P45" s="106"/>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dimension ref="A1:U41"/>
  <sheetViews>
    <sheetView showGridLines="0" view="pageBreakPreview" topLeftCell="A16" zoomScaleNormal="70" zoomScaleSheetLayoutView="100" workbookViewId="0">
      <selection activeCell="T52" sqref="T52"/>
    </sheetView>
  </sheetViews>
  <sheetFormatPr defaultColWidth="9.140625" defaultRowHeight="12" x14ac:dyDescent="0.2"/>
  <cols>
    <col min="1" max="1" width="31.14062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283</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3" t="s">
        <v>43</v>
      </c>
      <c r="F5" s="334"/>
      <c r="G5" s="335"/>
      <c r="H5" s="333" t="s">
        <v>44</v>
      </c>
      <c r="I5" s="334"/>
      <c r="J5" s="335"/>
      <c r="K5" s="333" t="s">
        <v>45</v>
      </c>
      <c r="L5" s="334"/>
      <c r="M5" s="335"/>
      <c r="N5" s="336" t="s">
        <v>7</v>
      </c>
      <c r="O5" s="343" t="s">
        <v>216</v>
      </c>
    </row>
    <row r="6" spans="1:21" x14ac:dyDescent="0.2">
      <c r="A6" s="176"/>
      <c r="B6" s="288" t="s">
        <v>8</v>
      </c>
      <c r="C6" s="287" t="s">
        <v>9</v>
      </c>
      <c r="D6" s="289" t="s">
        <v>10</v>
      </c>
      <c r="E6" s="288" t="s">
        <v>11</v>
      </c>
      <c r="F6" s="287" t="s">
        <v>12</v>
      </c>
      <c r="G6" s="289" t="s">
        <v>13</v>
      </c>
      <c r="H6" s="288" t="s">
        <v>14</v>
      </c>
      <c r="I6" s="287" t="s">
        <v>15</v>
      </c>
      <c r="J6" s="289" t="s">
        <v>16</v>
      </c>
      <c r="K6" s="288" t="s">
        <v>17</v>
      </c>
      <c r="L6" s="287" t="s">
        <v>18</v>
      </c>
      <c r="M6" s="289" t="s">
        <v>19</v>
      </c>
      <c r="N6" s="336"/>
      <c r="O6" s="343"/>
      <c r="P6" s="109"/>
      <c r="U6" s="109"/>
    </row>
    <row r="7" spans="1:21" ht="13.5" x14ac:dyDescent="0.2">
      <c r="A7" s="170" t="s">
        <v>203</v>
      </c>
      <c r="B7" s="294">
        <v>1568.2801999999988</v>
      </c>
      <c r="C7" s="203">
        <v>1567.1911999999988</v>
      </c>
      <c r="D7" s="295">
        <v>1567.4431999999988</v>
      </c>
      <c r="E7" s="294">
        <v>1568.0865599999988</v>
      </c>
      <c r="F7" s="203">
        <v>1566.2296599999988</v>
      </c>
      <c r="G7" s="295">
        <v>1566.2296599999988</v>
      </c>
      <c r="H7" s="294">
        <v>1566.698159999999</v>
      </c>
      <c r="I7" s="203">
        <v>1566.698159999999</v>
      </c>
      <c r="J7" s="295">
        <v>1566.4181599999988</v>
      </c>
      <c r="K7" s="294">
        <v>1547.8221599999993</v>
      </c>
      <c r="L7" s="203">
        <v>1547.8502599999993</v>
      </c>
      <c r="M7" s="295">
        <v>1547.985259999999</v>
      </c>
      <c r="N7" s="203">
        <v>1547.985259999999</v>
      </c>
      <c r="O7" s="210">
        <v>4.1116935933910873E-2</v>
      </c>
      <c r="P7" s="111"/>
      <c r="U7" s="60"/>
    </row>
    <row r="8" spans="1:21" x14ac:dyDescent="0.2">
      <c r="A8" s="170" t="s">
        <v>163</v>
      </c>
      <c r="B8" s="294">
        <v>1054.9490259999998</v>
      </c>
      <c r="C8" s="203">
        <v>701.84169299999996</v>
      </c>
      <c r="D8" s="295">
        <v>646.04975900000045</v>
      </c>
      <c r="E8" s="294">
        <v>459.6152839999998</v>
      </c>
      <c r="F8" s="203">
        <v>335.29356399999966</v>
      </c>
      <c r="G8" s="295">
        <v>277.48238900000013</v>
      </c>
      <c r="H8" s="294">
        <v>259.60013000000015</v>
      </c>
      <c r="I8" s="203">
        <v>256.44718899999992</v>
      </c>
      <c r="J8" s="295">
        <v>324.20441999999991</v>
      </c>
      <c r="K8" s="294">
        <v>596.70037499999955</v>
      </c>
      <c r="L8" s="203">
        <v>880.86294999999961</v>
      </c>
      <c r="M8" s="295">
        <v>1022.1245539999996</v>
      </c>
      <c r="N8" s="203">
        <v>6815.1713329999993</v>
      </c>
      <c r="O8" s="210">
        <v>5.1304820280709929E-2</v>
      </c>
      <c r="P8" s="111"/>
      <c r="U8" s="60"/>
    </row>
    <row r="9" spans="1:21" x14ac:dyDescent="0.2">
      <c r="A9" s="170" t="s">
        <v>164</v>
      </c>
      <c r="B9" s="294">
        <v>798.57394999999985</v>
      </c>
      <c r="C9" s="203">
        <v>523.71604999999988</v>
      </c>
      <c r="D9" s="295">
        <v>469.12391200000002</v>
      </c>
      <c r="E9" s="294">
        <v>327.686691</v>
      </c>
      <c r="F9" s="203">
        <v>222.59827200000001</v>
      </c>
      <c r="G9" s="295">
        <v>179.52453300000002</v>
      </c>
      <c r="H9" s="294">
        <v>160.482281</v>
      </c>
      <c r="I9" s="203">
        <v>160.47281000000001</v>
      </c>
      <c r="J9" s="295">
        <v>204.91248200000001</v>
      </c>
      <c r="K9" s="294">
        <v>365.73141500000003</v>
      </c>
      <c r="L9" s="203">
        <v>613.84894399999996</v>
      </c>
      <c r="M9" s="295">
        <v>719.73676899999987</v>
      </c>
      <c r="N9" s="203">
        <v>4746.408109</v>
      </c>
      <c r="O9" s="211">
        <v>6.5016983882124069E-2</v>
      </c>
      <c r="P9" s="101"/>
      <c r="U9" s="104"/>
    </row>
    <row r="10" spans="1:21" x14ac:dyDescent="0.2">
      <c r="A10" s="173" t="s">
        <v>40</v>
      </c>
      <c r="B10" s="296">
        <v>65.772720000000007</v>
      </c>
      <c r="C10" s="204">
        <v>46.189489999999999</v>
      </c>
      <c r="D10" s="297">
        <v>40.310600000000001</v>
      </c>
      <c r="E10" s="296">
        <v>31.361939999999997</v>
      </c>
      <c r="F10" s="204">
        <v>20.201160000000002</v>
      </c>
      <c r="G10" s="297">
        <v>17.954049999999999</v>
      </c>
      <c r="H10" s="296">
        <v>15.376580000000001</v>
      </c>
      <c r="I10" s="204">
        <v>17.099799999999998</v>
      </c>
      <c r="J10" s="297">
        <v>19.260680000000001</v>
      </c>
      <c r="K10" s="296">
        <v>37.402080000000005</v>
      </c>
      <c r="L10" s="204">
        <v>57.260580000000004</v>
      </c>
      <c r="M10" s="297">
        <v>67.761709999999994</v>
      </c>
      <c r="N10" s="204">
        <v>435.95139</v>
      </c>
      <c r="O10" s="212">
        <v>4.7862631282305113E-2</v>
      </c>
      <c r="P10" s="101"/>
      <c r="U10" s="128"/>
    </row>
    <row r="11" spans="1:21" x14ac:dyDescent="0.2">
      <c r="A11" s="173" t="s">
        <v>39</v>
      </c>
      <c r="B11" s="296">
        <v>7.1913019999999994</v>
      </c>
      <c r="C11" s="204">
        <v>6.9718390000000001</v>
      </c>
      <c r="D11" s="297">
        <v>6.5175290000000006</v>
      </c>
      <c r="E11" s="296">
        <v>5.498462</v>
      </c>
      <c r="F11" s="204">
        <v>4.5064289999999998</v>
      </c>
      <c r="G11" s="297">
        <v>3.2129440000000002</v>
      </c>
      <c r="H11" s="296">
        <v>2.4983339999999998</v>
      </c>
      <c r="I11" s="204">
        <v>2.0933890000000002</v>
      </c>
      <c r="J11" s="297">
        <v>3.5841820000000006</v>
      </c>
      <c r="K11" s="296">
        <v>6.471768</v>
      </c>
      <c r="L11" s="204">
        <v>8.6234649999999995</v>
      </c>
      <c r="M11" s="297">
        <v>9.6540780000000019</v>
      </c>
      <c r="N11" s="204">
        <v>66.823720999999992</v>
      </c>
      <c r="O11" s="212">
        <v>0.1348647552871482</v>
      </c>
      <c r="P11" s="101"/>
      <c r="U11" s="128"/>
    </row>
    <row r="12" spans="1:21" x14ac:dyDescent="0.2">
      <c r="A12" s="173" t="s">
        <v>38</v>
      </c>
      <c r="B12" s="296">
        <v>4.6719999999999998E-2</v>
      </c>
      <c r="C12" s="204">
        <v>8.5599999999999999E-3</v>
      </c>
      <c r="D12" s="297">
        <v>0.11985999999999999</v>
      </c>
      <c r="E12" s="296">
        <v>6.9100000000000003E-3</v>
      </c>
      <c r="F12" s="204">
        <v>0</v>
      </c>
      <c r="G12" s="297">
        <v>0</v>
      </c>
      <c r="H12" s="296">
        <v>0</v>
      </c>
      <c r="I12" s="204">
        <v>0</v>
      </c>
      <c r="J12" s="297">
        <v>0</v>
      </c>
      <c r="K12" s="296">
        <v>0</v>
      </c>
      <c r="L12" s="204">
        <v>0</v>
      </c>
      <c r="M12" s="297">
        <v>0</v>
      </c>
      <c r="N12" s="204">
        <v>0.18204999999999999</v>
      </c>
      <c r="O12" s="212">
        <v>3.5306066040727097E-5</v>
      </c>
      <c r="P12" s="101"/>
      <c r="U12" s="128"/>
    </row>
    <row r="13" spans="1:21" x14ac:dyDescent="0.2">
      <c r="A13" s="173" t="s">
        <v>60</v>
      </c>
      <c r="B13" s="296">
        <v>0.52200000000000002</v>
      </c>
      <c r="C13" s="204">
        <v>0.47199999999999998</v>
      </c>
      <c r="D13" s="297">
        <v>0.46500000000000002</v>
      </c>
      <c r="E13" s="296">
        <v>0.95299999999999996</v>
      </c>
      <c r="F13" s="204">
        <v>0.83299999999999996</v>
      </c>
      <c r="G13" s="297">
        <v>0.53600000000000003</v>
      </c>
      <c r="H13" s="296">
        <v>0.69989999999999997</v>
      </c>
      <c r="I13" s="204">
        <v>0.9153</v>
      </c>
      <c r="J13" s="297">
        <v>0.60139999999999993</v>
      </c>
      <c r="K13" s="296">
        <v>0.46800000000000003</v>
      </c>
      <c r="L13" s="204">
        <v>0.50700000000000001</v>
      </c>
      <c r="M13" s="297">
        <v>0.46200000000000002</v>
      </c>
      <c r="N13" s="204">
        <v>7.4345999999999997</v>
      </c>
      <c r="O13" s="212">
        <v>8.4227912669840935E-2</v>
      </c>
      <c r="P13" s="101"/>
      <c r="U13" s="128"/>
    </row>
    <row r="14" spans="1:21" x14ac:dyDescent="0.2">
      <c r="A14" s="173" t="s">
        <v>61</v>
      </c>
      <c r="B14" s="296">
        <v>0</v>
      </c>
      <c r="C14" s="204">
        <v>2.1000000000000001E-2</v>
      </c>
      <c r="D14" s="297">
        <v>2.1999999999999999E-2</v>
      </c>
      <c r="E14" s="296">
        <v>3.2000000000000001E-2</v>
      </c>
      <c r="F14" s="204">
        <v>4.7E-2</v>
      </c>
      <c r="G14" s="297">
        <v>1.2E-2</v>
      </c>
      <c r="H14" s="296">
        <v>4.0000000000000001E-3</v>
      </c>
      <c r="I14" s="204">
        <v>0</v>
      </c>
      <c r="J14" s="297">
        <v>0</v>
      </c>
      <c r="K14" s="296">
        <v>1.0999999999999999E-2</v>
      </c>
      <c r="L14" s="204">
        <v>5.8999999999999997E-2</v>
      </c>
      <c r="M14" s="297">
        <v>5.8415000000000002E-2</v>
      </c>
      <c r="N14" s="204">
        <v>0.26641500000000001</v>
      </c>
      <c r="O14" s="212">
        <v>2.8284892113491751E-3</v>
      </c>
      <c r="P14" s="101"/>
      <c r="U14" s="128"/>
    </row>
    <row r="15" spans="1:21" x14ac:dyDescent="0.2">
      <c r="A15" s="173" t="s">
        <v>62</v>
      </c>
      <c r="B15" s="296">
        <v>0</v>
      </c>
      <c r="C15" s="204">
        <v>0</v>
      </c>
      <c r="D15" s="297">
        <v>0</v>
      </c>
      <c r="E15" s="296">
        <v>2.1999999999999999E-2</v>
      </c>
      <c r="F15" s="204">
        <v>0.03</v>
      </c>
      <c r="G15" s="297">
        <v>2.9000000000000001E-2</v>
      </c>
      <c r="H15" s="296">
        <v>4.2999999999999997E-2</v>
      </c>
      <c r="I15" s="204">
        <v>3.6999999999999998E-2</v>
      </c>
      <c r="J15" s="297">
        <v>0.02</v>
      </c>
      <c r="K15" s="296">
        <v>2.1000000000000001E-2</v>
      </c>
      <c r="L15" s="204">
        <v>1.0999999999999999E-2</v>
      </c>
      <c r="M15" s="297">
        <v>4.9789999999999999E-3</v>
      </c>
      <c r="N15" s="204">
        <v>0.21797900000000001</v>
      </c>
      <c r="O15" s="212">
        <v>0.10919210595259506</v>
      </c>
      <c r="P15" s="101"/>
      <c r="U15" s="128"/>
    </row>
    <row r="16" spans="1:21" x14ac:dyDescent="0.2">
      <c r="A16" s="173" t="s">
        <v>37</v>
      </c>
      <c r="B16" s="296">
        <v>5.7526200000000003</v>
      </c>
      <c r="C16" s="204">
        <v>1.54277</v>
      </c>
      <c r="D16" s="297">
        <v>3.2909000000000002</v>
      </c>
      <c r="E16" s="296">
        <v>2.1015999999999999</v>
      </c>
      <c r="F16" s="204">
        <v>0.183</v>
      </c>
      <c r="G16" s="297">
        <v>0.157</v>
      </c>
      <c r="H16" s="296">
        <v>0.13300000000000001</v>
      </c>
      <c r="I16" s="204">
        <v>0.126</v>
      </c>
      <c r="J16" s="297">
        <v>0.153</v>
      </c>
      <c r="K16" s="296">
        <v>0.192</v>
      </c>
      <c r="L16" s="204">
        <v>0.26900000000000002</v>
      </c>
      <c r="M16" s="297">
        <v>0.358149</v>
      </c>
      <c r="N16" s="204">
        <v>14.259038999999998</v>
      </c>
      <c r="O16" s="212">
        <v>4.6484568102966509E-4</v>
      </c>
      <c r="P16" s="101"/>
      <c r="U16" s="128"/>
    </row>
    <row r="17" spans="1:21" x14ac:dyDescent="0.2">
      <c r="A17" s="173" t="s">
        <v>72</v>
      </c>
      <c r="B17" s="296">
        <v>0</v>
      </c>
      <c r="C17" s="204">
        <v>0</v>
      </c>
      <c r="D17" s="297">
        <v>0</v>
      </c>
      <c r="E17" s="296">
        <v>0</v>
      </c>
      <c r="F17" s="204">
        <v>0</v>
      </c>
      <c r="G17" s="297">
        <v>0</v>
      </c>
      <c r="H17" s="296">
        <v>0</v>
      </c>
      <c r="I17" s="204">
        <v>0</v>
      </c>
      <c r="J17" s="297">
        <v>0</v>
      </c>
      <c r="K17" s="296">
        <v>0</v>
      </c>
      <c r="L17" s="204">
        <v>0</v>
      </c>
      <c r="M17" s="297">
        <v>0</v>
      </c>
      <c r="N17" s="204">
        <v>0</v>
      </c>
      <c r="O17" s="212">
        <v>0</v>
      </c>
      <c r="P17" s="101"/>
      <c r="U17" s="128"/>
    </row>
    <row r="18" spans="1:21" x14ac:dyDescent="0.2">
      <c r="A18" s="173" t="s">
        <v>36</v>
      </c>
      <c r="B18" s="296">
        <v>0</v>
      </c>
      <c r="C18" s="204">
        <v>0</v>
      </c>
      <c r="D18" s="297">
        <v>0</v>
      </c>
      <c r="E18" s="296">
        <v>0</v>
      </c>
      <c r="F18" s="204">
        <v>0</v>
      </c>
      <c r="G18" s="297">
        <v>0</v>
      </c>
      <c r="H18" s="296">
        <v>0</v>
      </c>
      <c r="I18" s="204">
        <v>0</v>
      </c>
      <c r="J18" s="297">
        <v>0</v>
      </c>
      <c r="K18" s="296">
        <v>0</v>
      </c>
      <c r="L18" s="204">
        <v>0</v>
      </c>
      <c r="M18" s="297">
        <v>0</v>
      </c>
      <c r="N18" s="204">
        <v>0</v>
      </c>
      <c r="O18" s="212">
        <v>0</v>
      </c>
      <c r="P18" s="101"/>
      <c r="U18" s="128"/>
    </row>
    <row r="19" spans="1:21" x14ac:dyDescent="0.2">
      <c r="A19" s="173" t="s">
        <v>35</v>
      </c>
      <c r="B19" s="296">
        <v>4.8822799999999997</v>
      </c>
      <c r="C19" s="204">
        <v>7.3385600000000002</v>
      </c>
      <c r="D19" s="297">
        <v>7.3734099999999998</v>
      </c>
      <c r="E19" s="296">
        <v>5.6717399999999998</v>
      </c>
      <c r="F19" s="204">
        <v>2.3883400000000004</v>
      </c>
      <c r="G19" s="297">
        <v>1.7517</v>
      </c>
      <c r="H19" s="296">
        <v>1.9178199999999999</v>
      </c>
      <c r="I19" s="204">
        <v>1.9349000000000001</v>
      </c>
      <c r="J19" s="297">
        <v>2.4274499999999999</v>
      </c>
      <c r="K19" s="296">
        <v>6.8807290000000005</v>
      </c>
      <c r="L19" s="204">
        <v>7.7886419999999994</v>
      </c>
      <c r="M19" s="297">
        <v>7.9576459999999996</v>
      </c>
      <c r="N19" s="204">
        <v>58.313216999999995</v>
      </c>
      <c r="O19" s="212">
        <v>6.0135715801296154E-2</v>
      </c>
      <c r="P19" s="101"/>
      <c r="U19" s="128"/>
    </row>
    <row r="20" spans="1:21" x14ac:dyDescent="0.2">
      <c r="A20" s="173" t="s">
        <v>34</v>
      </c>
      <c r="B20" s="296">
        <v>0</v>
      </c>
      <c r="C20" s="204">
        <v>0</v>
      </c>
      <c r="D20" s="297">
        <v>0</v>
      </c>
      <c r="E20" s="296">
        <v>0</v>
      </c>
      <c r="F20" s="204">
        <v>0</v>
      </c>
      <c r="G20" s="297">
        <v>0</v>
      </c>
      <c r="H20" s="296">
        <v>0</v>
      </c>
      <c r="I20" s="204">
        <v>0</v>
      </c>
      <c r="J20" s="297">
        <v>0</v>
      </c>
      <c r="K20" s="296">
        <v>0</v>
      </c>
      <c r="L20" s="204">
        <v>0</v>
      </c>
      <c r="M20" s="297">
        <v>0</v>
      </c>
      <c r="N20" s="204">
        <v>0</v>
      </c>
      <c r="O20" s="212">
        <v>0</v>
      </c>
      <c r="P20" s="101"/>
      <c r="U20" s="128"/>
    </row>
    <row r="21" spans="1:21" x14ac:dyDescent="0.2">
      <c r="A21" s="173" t="s">
        <v>33</v>
      </c>
      <c r="B21" s="296">
        <v>109.26</v>
      </c>
      <c r="C21" s="204">
        <v>114.361</v>
      </c>
      <c r="D21" s="297">
        <v>105.104</v>
      </c>
      <c r="E21" s="296">
        <v>87.763869999999997</v>
      </c>
      <c r="F21" s="204">
        <v>116.818</v>
      </c>
      <c r="G21" s="297">
        <v>102.941</v>
      </c>
      <c r="H21" s="296">
        <v>92.903999999999996</v>
      </c>
      <c r="I21" s="204">
        <v>91.296000000000006</v>
      </c>
      <c r="J21" s="297">
        <v>106.91</v>
      </c>
      <c r="K21" s="296">
        <v>49.290210000000002</v>
      </c>
      <c r="L21" s="204">
        <v>115.929</v>
      </c>
      <c r="M21" s="297">
        <v>99.947999999999993</v>
      </c>
      <c r="N21" s="204">
        <v>1192.5250800000001</v>
      </c>
      <c r="O21" s="212">
        <v>0.36059822479023046</v>
      </c>
      <c r="P21" s="101"/>
      <c r="U21" s="128"/>
    </row>
    <row r="22" spans="1:21" x14ac:dyDescent="0.2">
      <c r="A22" s="173" t="s">
        <v>32</v>
      </c>
      <c r="B22" s="296">
        <v>0</v>
      </c>
      <c r="C22" s="204">
        <v>0</v>
      </c>
      <c r="D22" s="297">
        <v>0</v>
      </c>
      <c r="E22" s="296">
        <v>0</v>
      </c>
      <c r="F22" s="204">
        <v>0</v>
      </c>
      <c r="G22" s="297">
        <v>0</v>
      </c>
      <c r="H22" s="296">
        <v>0</v>
      </c>
      <c r="I22" s="204">
        <v>0</v>
      </c>
      <c r="J22" s="297">
        <v>0</v>
      </c>
      <c r="K22" s="296">
        <v>0</v>
      </c>
      <c r="L22" s="204">
        <v>0</v>
      </c>
      <c r="M22" s="297">
        <v>0</v>
      </c>
      <c r="N22" s="204">
        <v>0</v>
      </c>
      <c r="O22" s="212">
        <v>0</v>
      </c>
      <c r="P22" s="101"/>
      <c r="U22" s="128"/>
    </row>
    <row r="23" spans="1:21" x14ac:dyDescent="0.2">
      <c r="A23" s="173" t="s">
        <v>3</v>
      </c>
      <c r="B23" s="296">
        <v>0</v>
      </c>
      <c r="C23" s="204">
        <v>0</v>
      </c>
      <c r="D23" s="297">
        <v>0</v>
      </c>
      <c r="E23" s="296">
        <v>0</v>
      </c>
      <c r="F23" s="204">
        <v>0</v>
      </c>
      <c r="G23" s="297">
        <v>0</v>
      </c>
      <c r="H23" s="296">
        <v>0</v>
      </c>
      <c r="I23" s="204">
        <v>0</v>
      </c>
      <c r="J23" s="297">
        <v>0</v>
      </c>
      <c r="K23" s="296">
        <v>0</v>
      </c>
      <c r="L23" s="204">
        <v>0</v>
      </c>
      <c r="M23" s="297">
        <v>0</v>
      </c>
      <c r="N23" s="204">
        <v>0</v>
      </c>
      <c r="O23" s="212">
        <v>0</v>
      </c>
      <c r="P23" s="101"/>
      <c r="U23" s="128"/>
    </row>
    <row r="24" spans="1:21" x14ac:dyDescent="0.2">
      <c r="A24" s="173" t="s">
        <v>31</v>
      </c>
      <c r="B24" s="296">
        <v>1.9361E-2</v>
      </c>
      <c r="C24" s="204">
        <v>2.0292000000000001E-2</v>
      </c>
      <c r="D24" s="297">
        <v>1.4378630000000001</v>
      </c>
      <c r="E24" s="296">
        <v>6.3677190000000001</v>
      </c>
      <c r="F24" s="204">
        <v>3.9950000000000003E-3</v>
      </c>
      <c r="G24" s="297">
        <v>6.7469999999999995E-3</v>
      </c>
      <c r="H24" s="296">
        <v>1.9910000000000001E-3</v>
      </c>
      <c r="I24" s="204">
        <v>7.1299999999999998E-4</v>
      </c>
      <c r="J24" s="297">
        <v>1.3609E-2</v>
      </c>
      <c r="K24" s="296">
        <v>2.2370000000000003E-3</v>
      </c>
      <c r="L24" s="204">
        <v>1.5823E-2</v>
      </c>
      <c r="M24" s="297">
        <v>1.5788E-2</v>
      </c>
      <c r="N24" s="204">
        <v>7.9061380000000003</v>
      </c>
      <c r="O24" s="212">
        <v>3.8127599118393037E-2</v>
      </c>
      <c r="P24" s="101"/>
      <c r="U24" s="128"/>
    </row>
    <row r="25" spans="1:21" x14ac:dyDescent="0.2">
      <c r="A25" s="173" t="s">
        <v>30</v>
      </c>
      <c r="B25" s="296">
        <v>605.12694699999986</v>
      </c>
      <c r="C25" s="204">
        <v>346.79053899999985</v>
      </c>
      <c r="D25" s="297">
        <v>304.48275000000001</v>
      </c>
      <c r="E25" s="296">
        <v>187.90745000000001</v>
      </c>
      <c r="F25" s="204">
        <v>77.587347999999992</v>
      </c>
      <c r="G25" s="297">
        <v>52.924092000000009</v>
      </c>
      <c r="H25" s="296">
        <v>46.903655999999998</v>
      </c>
      <c r="I25" s="204">
        <v>46.969708000000004</v>
      </c>
      <c r="J25" s="297">
        <v>71.942160999999999</v>
      </c>
      <c r="K25" s="296">
        <v>264.992391</v>
      </c>
      <c r="L25" s="204">
        <v>423.38543399999992</v>
      </c>
      <c r="M25" s="297">
        <v>533.51600399999984</v>
      </c>
      <c r="N25" s="204">
        <v>2962.528479999999</v>
      </c>
      <c r="O25" s="212">
        <v>0.14960440426833607</v>
      </c>
      <c r="P25" s="101"/>
      <c r="U25" s="98"/>
    </row>
    <row r="26" spans="1:21" ht="13.5" customHeight="1" x14ac:dyDescent="0.2">
      <c r="A26" s="171" t="s">
        <v>305</v>
      </c>
      <c r="B26" s="294">
        <v>738.55322200000001</v>
      </c>
      <c r="C26" s="203">
        <v>478.70953699999995</v>
      </c>
      <c r="D26" s="295">
        <v>419.25563899999992</v>
      </c>
      <c r="E26" s="294">
        <v>283.70789099999996</v>
      </c>
      <c r="F26" s="203">
        <v>159.040165</v>
      </c>
      <c r="G26" s="295">
        <v>119.98864099999997</v>
      </c>
      <c r="H26" s="294">
        <v>105.156736</v>
      </c>
      <c r="I26" s="203">
        <v>103.939836</v>
      </c>
      <c r="J26" s="295">
        <v>146.85252</v>
      </c>
      <c r="K26" s="294">
        <v>327.64491800000002</v>
      </c>
      <c r="L26" s="203">
        <v>559.15847599999984</v>
      </c>
      <c r="M26" s="295">
        <v>661.86830100000009</v>
      </c>
      <c r="N26" s="203">
        <v>4103.8758820000003</v>
      </c>
      <c r="O26" s="211">
        <v>6.224795382122543E-2</v>
      </c>
      <c r="P26" s="10"/>
      <c r="U26" s="78"/>
    </row>
    <row r="27" spans="1:21" ht="12.75" customHeight="1" x14ac:dyDescent="0.2">
      <c r="A27" s="173" t="s">
        <v>26</v>
      </c>
      <c r="B27" s="296">
        <v>80.524640000000005</v>
      </c>
      <c r="C27" s="204">
        <v>53.007160999999996</v>
      </c>
      <c r="D27" s="297">
        <v>42.924827000000001</v>
      </c>
      <c r="E27" s="296">
        <v>31.046195999999998</v>
      </c>
      <c r="F27" s="204">
        <v>20.892068999999999</v>
      </c>
      <c r="G27" s="297">
        <v>15.757089999999998</v>
      </c>
      <c r="H27" s="296">
        <v>13.256609999999998</v>
      </c>
      <c r="I27" s="204">
        <v>12.866110999999998</v>
      </c>
      <c r="J27" s="297">
        <v>13.455691</v>
      </c>
      <c r="K27" s="296">
        <v>27.226491000000003</v>
      </c>
      <c r="L27" s="204">
        <v>51.328334000000005</v>
      </c>
      <c r="M27" s="297">
        <v>63.214950000000002</v>
      </c>
      <c r="N27" s="204">
        <v>425.50016999999997</v>
      </c>
      <c r="O27" s="212">
        <v>2.8864636695604993E-2</v>
      </c>
      <c r="P27" s="101"/>
      <c r="U27" s="78"/>
    </row>
    <row r="28" spans="1:21" ht="12.75" customHeight="1" x14ac:dyDescent="0.2">
      <c r="A28" s="173" t="s">
        <v>0</v>
      </c>
      <c r="B28" s="296">
        <v>1.1770399999999999</v>
      </c>
      <c r="C28" s="204">
        <v>0.6129</v>
      </c>
      <c r="D28" s="297">
        <v>0.52945000000000009</v>
      </c>
      <c r="E28" s="296">
        <v>0.22291</v>
      </c>
      <c r="F28" s="204">
        <v>3.7159999999999999E-2</v>
      </c>
      <c r="G28" s="297">
        <v>1.609E-2</v>
      </c>
      <c r="H28" s="296">
        <v>1.349E-2</v>
      </c>
      <c r="I28" s="204">
        <v>1.4630000000000001E-2</v>
      </c>
      <c r="J28" s="297">
        <v>3.4189999999999998E-2</v>
      </c>
      <c r="K28" s="296">
        <v>0.24543999999999999</v>
      </c>
      <c r="L28" s="204">
        <v>0.79070000000000007</v>
      </c>
      <c r="M28" s="297">
        <v>1.0165199999999999</v>
      </c>
      <c r="N28" s="204">
        <v>4.7105200000000007</v>
      </c>
      <c r="O28" s="212">
        <v>2.0973357122604187E-3</v>
      </c>
      <c r="P28" s="101"/>
      <c r="U28" s="78"/>
    </row>
    <row r="29" spans="1:21" ht="12.75" customHeight="1" x14ac:dyDescent="0.2">
      <c r="A29" s="173" t="s">
        <v>1</v>
      </c>
      <c r="B29" s="296">
        <v>0.11600000000000001</v>
      </c>
      <c r="C29" s="204">
        <v>0.06</v>
      </c>
      <c r="D29" s="297">
        <v>5.6000000000000001E-2</v>
      </c>
      <c r="E29" s="296">
        <v>3.7999999999999999E-2</v>
      </c>
      <c r="F29" s="204">
        <v>1.2E-2</v>
      </c>
      <c r="G29" s="297">
        <v>0.01</v>
      </c>
      <c r="H29" s="296">
        <v>8.9999999999999993E-3</v>
      </c>
      <c r="I29" s="204">
        <v>8.9999999999999993E-3</v>
      </c>
      <c r="J29" s="297">
        <v>1.2999999999999999E-2</v>
      </c>
      <c r="K29" s="296">
        <v>3.9E-2</v>
      </c>
      <c r="L29" s="204">
        <v>8.3000000000000004E-2</v>
      </c>
      <c r="M29" s="297">
        <v>0.105</v>
      </c>
      <c r="N29" s="204">
        <v>0.55000000000000004</v>
      </c>
      <c r="O29" s="212">
        <v>1.0334717155092133E-3</v>
      </c>
      <c r="P29" s="101"/>
      <c r="U29" s="78"/>
    </row>
    <row r="30" spans="1:21" ht="12.75" customHeight="1" x14ac:dyDescent="0.2">
      <c r="A30" s="173" t="s">
        <v>2</v>
      </c>
      <c r="B30" s="296">
        <v>0.13575000000000001</v>
      </c>
      <c r="C30" s="204">
        <v>8.5809999999999997E-2</v>
      </c>
      <c r="D30" s="297">
        <v>5.3359999999999998E-2</v>
      </c>
      <c r="E30" s="296">
        <v>3.0359999999999998E-2</v>
      </c>
      <c r="F30" s="204">
        <v>0</v>
      </c>
      <c r="G30" s="297">
        <v>0</v>
      </c>
      <c r="H30" s="296">
        <v>0</v>
      </c>
      <c r="I30" s="204">
        <v>0</v>
      </c>
      <c r="J30" s="297">
        <v>0</v>
      </c>
      <c r="K30" s="296">
        <v>5.7790000000000001E-2</v>
      </c>
      <c r="L30" s="204">
        <v>0.12009</v>
      </c>
      <c r="M30" s="297">
        <v>0.16932999999999998</v>
      </c>
      <c r="N30" s="204">
        <v>0.65249000000000001</v>
      </c>
      <c r="O30" s="212">
        <v>2.7455150041707011E-3</v>
      </c>
      <c r="P30" s="101"/>
    </row>
    <row r="31" spans="1:21" x14ac:dyDescent="0.2">
      <c r="A31" s="173" t="s">
        <v>6</v>
      </c>
      <c r="B31" s="296">
        <v>5.2481599999999995</v>
      </c>
      <c r="C31" s="204">
        <v>4.8687070000000006</v>
      </c>
      <c r="D31" s="297">
        <v>4.0439720000000001</v>
      </c>
      <c r="E31" s="296">
        <v>2.3720700000000003</v>
      </c>
      <c r="F31" s="204">
        <v>1.6890049999999999</v>
      </c>
      <c r="G31" s="297">
        <v>2.4462380000000001</v>
      </c>
      <c r="H31" s="296">
        <v>1.9803999999999999</v>
      </c>
      <c r="I31" s="204">
        <v>1.704701</v>
      </c>
      <c r="J31" s="297">
        <v>3.0996840000000003</v>
      </c>
      <c r="K31" s="296">
        <v>4.5395780000000006</v>
      </c>
      <c r="L31" s="204">
        <v>4.9960000000000004</v>
      </c>
      <c r="M31" s="297">
        <v>4.7974920000000001</v>
      </c>
      <c r="N31" s="204">
        <v>41.786006999999998</v>
      </c>
      <c r="O31" s="212">
        <v>7.9211783626822047E-2</v>
      </c>
      <c r="P31" s="101"/>
    </row>
    <row r="32" spans="1:21" x14ac:dyDescent="0.2">
      <c r="A32" s="173" t="s">
        <v>25</v>
      </c>
      <c r="B32" s="296">
        <v>411.16733600000003</v>
      </c>
      <c r="C32" s="204">
        <v>271.18287599999996</v>
      </c>
      <c r="D32" s="297">
        <v>242.08806199999995</v>
      </c>
      <c r="E32" s="296">
        <v>166.36865099999997</v>
      </c>
      <c r="F32" s="204">
        <v>97.331091999999998</v>
      </c>
      <c r="G32" s="297">
        <v>76.549275999999978</v>
      </c>
      <c r="H32" s="296">
        <v>68.116748999999999</v>
      </c>
      <c r="I32" s="204">
        <v>70.033171999999993</v>
      </c>
      <c r="J32" s="297">
        <v>94.900268999999994</v>
      </c>
      <c r="K32" s="296">
        <v>197.49285900000007</v>
      </c>
      <c r="L32" s="204">
        <v>321.02564699999982</v>
      </c>
      <c r="M32" s="297">
        <v>396.54843199999999</v>
      </c>
      <c r="N32" s="204">
        <v>2412.8044209999998</v>
      </c>
      <c r="O32" s="212">
        <v>7.7985905252871954E-2</v>
      </c>
      <c r="P32" s="101"/>
    </row>
    <row r="33" spans="1:16" x14ac:dyDescent="0.2">
      <c r="A33" s="173" t="s">
        <v>5</v>
      </c>
      <c r="B33" s="296">
        <v>126.07405999999997</v>
      </c>
      <c r="C33" s="204">
        <v>78.307427999999973</v>
      </c>
      <c r="D33" s="297">
        <v>68.354264000000001</v>
      </c>
      <c r="E33" s="296">
        <v>45.192187000000004</v>
      </c>
      <c r="F33" s="204">
        <v>21.784648000000001</v>
      </c>
      <c r="G33" s="297">
        <v>15.860624000000001</v>
      </c>
      <c r="H33" s="296">
        <v>13.399683999999999</v>
      </c>
      <c r="I33" s="204">
        <v>13.335701</v>
      </c>
      <c r="J33" s="297">
        <v>20.542348000000004</v>
      </c>
      <c r="K33" s="296">
        <v>52.354658000000001</v>
      </c>
      <c r="L33" s="204">
        <v>94.420614999999984</v>
      </c>
      <c r="M33" s="297">
        <v>106.171359</v>
      </c>
      <c r="N33" s="204">
        <v>655.79757599999994</v>
      </c>
      <c r="O33" s="212">
        <v>4.3145521562744128E-2</v>
      </c>
      <c r="P33" s="101"/>
    </row>
    <row r="34" spans="1:16" x14ac:dyDescent="0.2">
      <c r="A34" s="173" t="s">
        <v>3</v>
      </c>
      <c r="B34" s="296">
        <v>114.110236</v>
      </c>
      <c r="C34" s="204">
        <v>70.584654999999998</v>
      </c>
      <c r="D34" s="297">
        <v>61.20570399999999</v>
      </c>
      <c r="E34" s="296">
        <v>38.437517000000007</v>
      </c>
      <c r="F34" s="204">
        <v>17.294191000000001</v>
      </c>
      <c r="G34" s="297">
        <v>9.3493229999999983</v>
      </c>
      <c r="H34" s="296">
        <v>8.3808030000000002</v>
      </c>
      <c r="I34" s="204">
        <v>5.9765210000000009</v>
      </c>
      <c r="J34" s="297">
        <v>14.807338</v>
      </c>
      <c r="K34" s="296">
        <v>45.689101999999998</v>
      </c>
      <c r="L34" s="204">
        <v>86.394089999999991</v>
      </c>
      <c r="M34" s="297">
        <v>89.845218000000003</v>
      </c>
      <c r="N34" s="204">
        <v>562.07469800000001</v>
      </c>
      <c r="O34" s="212">
        <v>0.37354891528760176</v>
      </c>
      <c r="P34" s="101"/>
    </row>
    <row r="35" spans="1:16" ht="12"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4.1116935933910873E-2</v>
      </c>
    </row>
    <row r="40" spans="1:16" x14ac:dyDescent="0.2">
      <c r="B40" s="120"/>
      <c r="C40" s="120"/>
      <c r="D40" s="120"/>
      <c r="M40" s="109" t="s">
        <v>59</v>
      </c>
      <c r="N40" s="116">
        <f>O8</f>
        <v>5.1304820280709929E-2</v>
      </c>
    </row>
    <row r="41" spans="1:16" x14ac:dyDescent="0.2">
      <c r="B41" s="78"/>
      <c r="C41" s="78"/>
      <c r="D41" s="78"/>
      <c r="M41" s="109" t="s">
        <v>117</v>
      </c>
      <c r="N41" s="116">
        <f>O9</f>
        <v>6.5016983882124069E-2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{863E4D9F-0E73-4BFA-B242-ADA87C734717}</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{509E85FF-D2E3-4805-AC8F-C52B23CEDDFB}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863E4D9F-0E73-4BFA-B242-ADA87C734717}">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509E85FF-D2E3-4805-AC8F-C52B23CEDDFB}">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dimension ref="A1:U41"/>
  <sheetViews>
    <sheetView showGridLines="0" view="pageBreakPreview"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284</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3" t="s">
        <v>43</v>
      </c>
      <c r="F5" s="334"/>
      <c r="G5" s="335"/>
      <c r="H5" s="334" t="s">
        <v>44</v>
      </c>
      <c r="I5" s="334"/>
      <c r="J5" s="334"/>
      <c r="K5" s="333" t="s">
        <v>45</v>
      </c>
      <c r="L5" s="334"/>
      <c r="M5" s="335"/>
      <c r="N5" s="336" t="s">
        <v>7</v>
      </c>
      <c r="O5" s="343" t="s">
        <v>216</v>
      </c>
    </row>
    <row r="6" spans="1:21" x14ac:dyDescent="0.2">
      <c r="A6" s="176"/>
      <c r="B6" s="288" t="s">
        <v>8</v>
      </c>
      <c r="C6" s="287" t="s">
        <v>9</v>
      </c>
      <c r="D6" s="289" t="s">
        <v>10</v>
      </c>
      <c r="E6" s="288" t="s">
        <v>11</v>
      </c>
      <c r="F6" s="287" t="s">
        <v>12</v>
      </c>
      <c r="G6" s="289" t="s">
        <v>13</v>
      </c>
      <c r="H6" s="201" t="s">
        <v>14</v>
      </c>
      <c r="I6" s="201" t="s">
        <v>15</v>
      </c>
      <c r="J6" s="201" t="s">
        <v>16</v>
      </c>
      <c r="K6" s="288" t="s">
        <v>17</v>
      </c>
      <c r="L6" s="287" t="s">
        <v>18</v>
      </c>
      <c r="M6" s="289" t="s">
        <v>19</v>
      </c>
      <c r="N6" s="336"/>
      <c r="O6" s="343"/>
      <c r="P6" s="109"/>
      <c r="U6" s="109"/>
    </row>
    <row r="7" spans="1:21" ht="13.5" x14ac:dyDescent="0.2">
      <c r="A7" s="170" t="s">
        <v>203</v>
      </c>
      <c r="B7" s="294">
        <v>2831.5130000000004</v>
      </c>
      <c r="C7" s="203">
        <v>2831.0750000000003</v>
      </c>
      <c r="D7" s="295">
        <v>2831.0750000000003</v>
      </c>
      <c r="E7" s="294">
        <v>2828.7750000000005</v>
      </c>
      <c r="F7" s="203">
        <v>2828.7750000000005</v>
      </c>
      <c r="G7" s="295">
        <v>2828.7750000000005</v>
      </c>
      <c r="H7" s="203">
        <v>2829.2010000000005</v>
      </c>
      <c r="I7" s="203">
        <v>2829.2010000000005</v>
      </c>
      <c r="J7" s="203">
        <v>2812.4060000000004</v>
      </c>
      <c r="K7" s="294">
        <v>2812.386</v>
      </c>
      <c r="L7" s="203">
        <v>2812.386</v>
      </c>
      <c r="M7" s="295">
        <v>2812.386</v>
      </c>
      <c r="N7" s="203">
        <v>2812.386</v>
      </c>
      <c r="O7" s="210">
        <v>7.4701418657841689E-2</v>
      </c>
      <c r="P7" s="111"/>
      <c r="U7" s="60"/>
    </row>
    <row r="8" spans="1:21" x14ac:dyDescent="0.2">
      <c r="A8" s="170" t="s">
        <v>163</v>
      </c>
      <c r="B8" s="294">
        <v>856.57304399999998</v>
      </c>
      <c r="C8" s="203">
        <v>714.36007300000017</v>
      </c>
      <c r="D8" s="295">
        <v>688.43884100000002</v>
      </c>
      <c r="E8" s="294">
        <v>609.22500699999989</v>
      </c>
      <c r="F8" s="203">
        <v>464.44853000000001</v>
      </c>
      <c r="G8" s="295">
        <v>312.19961800000004</v>
      </c>
      <c r="H8" s="203">
        <v>315.69650099999996</v>
      </c>
      <c r="I8" s="203">
        <v>171.56165099999998</v>
      </c>
      <c r="J8" s="203">
        <v>308.77924100000007</v>
      </c>
      <c r="K8" s="294">
        <v>503.52574500000003</v>
      </c>
      <c r="L8" s="203">
        <v>664.29413900000009</v>
      </c>
      <c r="M8" s="295">
        <v>743.9230220000004</v>
      </c>
      <c r="N8" s="203">
        <v>6353.0254120000009</v>
      </c>
      <c r="O8" s="210">
        <v>4.7825771514091328E-2</v>
      </c>
      <c r="P8" s="111"/>
      <c r="U8" s="60"/>
    </row>
    <row r="9" spans="1:21" x14ac:dyDescent="0.2">
      <c r="A9" s="170" t="s">
        <v>164</v>
      </c>
      <c r="B9" s="294">
        <v>485.668475</v>
      </c>
      <c r="C9" s="203">
        <v>349.80263400000001</v>
      </c>
      <c r="D9" s="295">
        <v>323.94357500000001</v>
      </c>
      <c r="E9" s="294">
        <v>257.89040399999999</v>
      </c>
      <c r="F9" s="203">
        <v>160.40491299999996</v>
      </c>
      <c r="G9" s="295">
        <v>109.70933199999999</v>
      </c>
      <c r="H9" s="203">
        <v>112.870351</v>
      </c>
      <c r="I9" s="203">
        <v>104.80710699999999</v>
      </c>
      <c r="J9" s="203">
        <v>147.07202700000002</v>
      </c>
      <c r="K9" s="294">
        <v>281.28094299999998</v>
      </c>
      <c r="L9" s="203">
        <v>379.39222700000005</v>
      </c>
      <c r="M9" s="295">
        <v>451.51752099999999</v>
      </c>
      <c r="N9" s="203">
        <v>3164.3595089999999</v>
      </c>
      <c r="O9" s="211">
        <v>4.334585363693997E-2</v>
      </c>
      <c r="P9" s="101"/>
      <c r="U9" s="104"/>
    </row>
    <row r="10" spans="1:21" x14ac:dyDescent="0.2">
      <c r="A10" s="173" t="s">
        <v>40</v>
      </c>
      <c r="B10" s="296">
        <v>50.437451000000003</v>
      </c>
      <c r="C10" s="204">
        <v>43.675129999999996</v>
      </c>
      <c r="D10" s="297">
        <v>41.435518999999999</v>
      </c>
      <c r="E10" s="296">
        <v>35.297358000000003</v>
      </c>
      <c r="F10" s="204">
        <v>21.302226000000001</v>
      </c>
      <c r="G10" s="297">
        <v>14.039122999999998</v>
      </c>
      <c r="H10" s="204">
        <v>11.992351000000001</v>
      </c>
      <c r="I10" s="204">
        <v>9.474219999999999</v>
      </c>
      <c r="J10" s="204">
        <v>18.783168</v>
      </c>
      <c r="K10" s="296">
        <v>42.734383000000001</v>
      </c>
      <c r="L10" s="204">
        <v>50.158447000000002</v>
      </c>
      <c r="M10" s="297">
        <v>57.046670999999996</v>
      </c>
      <c r="N10" s="204">
        <v>396.37604700000003</v>
      </c>
      <c r="O10" s="212">
        <v>4.3517697206329913E-2</v>
      </c>
      <c r="P10" s="101"/>
      <c r="U10" s="128"/>
    </row>
    <row r="11" spans="1:21" x14ac:dyDescent="0.2">
      <c r="A11" s="173" t="s">
        <v>39</v>
      </c>
      <c r="B11" s="296">
        <v>0.374</v>
      </c>
      <c r="C11" s="204">
        <v>0.68</v>
      </c>
      <c r="D11" s="297">
        <v>0.70399999999999996</v>
      </c>
      <c r="E11" s="296">
        <v>0.66700000000000004</v>
      </c>
      <c r="F11" s="204">
        <v>0.80600000000000005</v>
      </c>
      <c r="G11" s="297">
        <v>0.254</v>
      </c>
      <c r="H11" s="204">
        <v>0.13100000000000001</v>
      </c>
      <c r="I11" s="204">
        <v>0.155</v>
      </c>
      <c r="J11" s="204">
        <v>0.42</v>
      </c>
      <c r="K11" s="296">
        <v>0.55400000000000005</v>
      </c>
      <c r="L11" s="204">
        <v>0.77200000000000002</v>
      </c>
      <c r="M11" s="297">
        <v>0.60199999999999998</v>
      </c>
      <c r="N11" s="204">
        <v>6.1190000000000007</v>
      </c>
      <c r="O11" s="212">
        <v>1.2349468500894465E-2</v>
      </c>
      <c r="P11" s="101"/>
      <c r="U11" s="128"/>
    </row>
    <row r="12" spans="1:21" x14ac:dyDescent="0.2">
      <c r="A12" s="173" t="s">
        <v>38</v>
      </c>
      <c r="B12" s="296">
        <v>0</v>
      </c>
      <c r="C12" s="204">
        <v>0</v>
      </c>
      <c r="D12" s="297">
        <v>0</v>
      </c>
      <c r="E12" s="296">
        <v>0</v>
      </c>
      <c r="F12" s="204">
        <v>0</v>
      </c>
      <c r="G12" s="297">
        <v>0</v>
      </c>
      <c r="H12" s="204">
        <v>0</v>
      </c>
      <c r="I12" s="204">
        <v>0</v>
      </c>
      <c r="J12" s="204">
        <v>0</v>
      </c>
      <c r="K12" s="296">
        <v>0</v>
      </c>
      <c r="L12" s="204">
        <v>0</v>
      </c>
      <c r="M12" s="297">
        <v>0</v>
      </c>
      <c r="N12" s="204">
        <v>0</v>
      </c>
      <c r="O12" s="212">
        <v>0</v>
      </c>
      <c r="P12" s="101"/>
      <c r="U12" s="128"/>
    </row>
    <row r="13" spans="1:21" x14ac:dyDescent="0.2">
      <c r="A13" s="173" t="s">
        <v>60</v>
      </c>
      <c r="B13" s="296">
        <v>0</v>
      </c>
      <c r="C13" s="204">
        <v>0</v>
      </c>
      <c r="D13" s="297">
        <v>0</v>
      </c>
      <c r="E13" s="296">
        <v>0</v>
      </c>
      <c r="F13" s="204">
        <v>0</v>
      </c>
      <c r="G13" s="297">
        <v>0</v>
      </c>
      <c r="H13" s="204">
        <v>0</v>
      </c>
      <c r="I13" s="204">
        <v>0</v>
      </c>
      <c r="J13" s="204">
        <v>0</v>
      </c>
      <c r="K13" s="296">
        <v>0</v>
      </c>
      <c r="L13" s="204">
        <v>0</v>
      </c>
      <c r="M13" s="297">
        <v>0</v>
      </c>
      <c r="N13" s="204">
        <v>0</v>
      </c>
      <c r="O13" s="212">
        <v>0</v>
      </c>
      <c r="P13" s="101"/>
      <c r="U13" s="128"/>
    </row>
    <row r="14" spans="1:21" x14ac:dyDescent="0.2">
      <c r="A14" s="173" t="s">
        <v>61</v>
      </c>
      <c r="B14" s="296">
        <v>0.36960000000000004</v>
      </c>
      <c r="C14" s="204">
        <v>0.38224000000000002</v>
      </c>
      <c r="D14" s="297">
        <v>0.40282000000000001</v>
      </c>
      <c r="E14" s="296">
        <v>0.35413</v>
      </c>
      <c r="F14" s="204">
        <v>0.29330000000000001</v>
      </c>
      <c r="G14" s="297">
        <v>0.32199</v>
      </c>
      <c r="H14" s="204">
        <v>0.28850999999999999</v>
      </c>
      <c r="I14" s="204">
        <v>0.26785999999999999</v>
      </c>
      <c r="J14" s="204">
        <v>0.37920999999999999</v>
      </c>
      <c r="K14" s="296">
        <v>0.34350999999999998</v>
      </c>
      <c r="L14" s="204">
        <v>0.30710999999999999</v>
      </c>
      <c r="M14" s="297">
        <v>0.30658999999999997</v>
      </c>
      <c r="N14" s="204">
        <v>4.0168699999999999</v>
      </c>
      <c r="O14" s="212">
        <v>4.2646523125169984E-2</v>
      </c>
      <c r="P14" s="101"/>
      <c r="U14" s="128"/>
    </row>
    <row r="15" spans="1:21" x14ac:dyDescent="0.2">
      <c r="A15" s="173" t="s">
        <v>62</v>
      </c>
      <c r="B15" s="296">
        <v>0.27262000000000003</v>
      </c>
      <c r="C15" s="204">
        <v>9.9710000000000007E-2</v>
      </c>
      <c r="D15" s="297">
        <v>0.18718000000000001</v>
      </c>
      <c r="E15" s="296">
        <v>6.4219999999999999E-2</v>
      </c>
      <c r="F15" s="204">
        <v>4.3529999999999999E-2</v>
      </c>
      <c r="G15" s="297">
        <v>2.8579999999999998E-2</v>
      </c>
      <c r="H15" s="204">
        <v>2.989E-2</v>
      </c>
      <c r="I15" s="204">
        <v>3.1979999999999995E-2</v>
      </c>
      <c r="J15" s="204">
        <v>8.2339999999999983E-2</v>
      </c>
      <c r="K15" s="296">
        <v>0.15357000000000001</v>
      </c>
      <c r="L15" s="204">
        <v>0.24790000000000001</v>
      </c>
      <c r="M15" s="297">
        <v>0.29649000000000003</v>
      </c>
      <c r="N15" s="204">
        <v>1.5380099999999999</v>
      </c>
      <c r="O15" s="212">
        <v>0.77043454129136613</v>
      </c>
      <c r="P15" s="101"/>
      <c r="U15" s="128"/>
    </row>
    <row r="16" spans="1:21" x14ac:dyDescent="0.2">
      <c r="A16" s="173" t="s">
        <v>37</v>
      </c>
      <c r="B16" s="296">
        <v>323.18168700000001</v>
      </c>
      <c r="C16" s="204">
        <v>225.70792200000002</v>
      </c>
      <c r="D16" s="297">
        <v>205.33156500000001</v>
      </c>
      <c r="E16" s="296">
        <v>168.77986100000001</v>
      </c>
      <c r="F16" s="204">
        <v>105.99568999999998</v>
      </c>
      <c r="G16" s="297">
        <v>38.237919000000005</v>
      </c>
      <c r="H16" s="204">
        <v>51.648339999999997</v>
      </c>
      <c r="I16" s="204">
        <v>0</v>
      </c>
      <c r="J16" s="204">
        <v>56.840410000000006</v>
      </c>
      <c r="K16" s="296">
        <v>184.09862699999996</v>
      </c>
      <c r="L16" s="204">
        <v>243.902917</v>
      </c>
      <c r="M16" s="297">
        <v>288.63812999999999</v>
      </c>
      <c r="N16" s="204">
        <v>1892.3630679999999</v>
      </c>
      <c r="O16" s="212">
        <v>6.1691170008010117E-2</v>
      </c>
      <c r="P16" s="101"/>
      <c r="U16" s="128"/>
    </row>
    <row r="17" spans="1:21" x14ac:dyDescent="0.2">
      <c r="A17" s="173" t="s">
        <v>72</v>
      </c>
      <c r="B17" s="296">
        <v>0</v>
      </c>
      <c r="C17" s="204">
        <v>0</v>
      </c>
      <c r="D17" s="297">
        <v>0</v>
      </c>
      <c r="E17" s="296">
        <v>0</v>
      </c>
      <c r="F17" s="204">
        <v>0</v>
      </c>
      <c r="G17" s="297">
        <v>0</v>
      </c>
      <c r="H17" s="204">
        <v>0</v>
      </c>
      <c r="I17" s="204">
        <v>0</v>
      </c>
      <c r="J17" s="204">
        <v>0</v>
      </c>
      <c r="K17" s="296">
        <v>0</v>
      </c>
      <c r="L17" s="204">
        <v>0</v>
      </c>
      <c r="M17" s="297">
        <v>0</v>
      </c>
      <c r="N17" s="204">
        <v>0</v>
      </c>
      <c r="O17" s="212">
        <v>0</v>
      </c>
      <c r="P17" s="101"/>
      <c r="U17" s="128"/>
    </row>
    <row r="18" spans="1:21" x14ac:dyDescent="0.2">
      <c r="A18" s="173" t="s">
        <v>36</v>
      </c>
      <c r="B18" s="296">
        <v>0</v>
      </c>
      <c r="C18" s="204">
        <v>0</v>
      </c>
      <c r="D18" s="297">
        <v>0</v>
      </c>
      <c r="E18" s="296">
        <v>0</v>
      </c>
      <c r="F18" s="204">
        <v>0</v>
      </c>
      <c r="G18" s="297">
        <v>0</v>
      </c>
      <c r="H18" s="204">
        <v>0</v>
      </c>
      <c r="I18" s="204">
        <v>0</v>
      </c>
      <c r="J18" s="204">
        <v>0</v>
      </c>
      <c r="K18" s="296">
        <v>0</v>
      </c>
      <c r="L18" s="204">
        <v>0</v>
      </c>
      <c r="M18" s="297">
        <v>0</v>
      </c>
      <c r="N18" s="204">
        <v>0</v>
      </c>
      <c r="O18" s="212">
        <v>0</v>
      </c>
      <c r="P18" s="101"/>
      <c r="U18" s="128"/>
    </row>
    <row r="19" spans="1:21" x14ac:dyDescent="0.2">
      <c r="A19" s="173" t="s">
        <v>35</v>
      </c>
      <c r="B19" s="296">
        <v>0.17917</v>
      </c>
      <c r="C19" s="204">
        <v>0.13297</v>
      </c>
      <c r="D19" s="297">
        <v>0.12631000000000001</v>
      </c>
      <c r="E19" s="296">
        <v>9.4540000000000013E-2</v>
      </c>
      <c r="F19" s="204">
        <v>4.5670000000000002E-2</v>
      </c>
      <c r="G19" s="297">
        <v>2.7089999999999999E-2</v>
      </c>
      <c r="H19" s="204">
        <v>0</v>
      </c>
      <c r="I19" s="204">
        <v>5.8479999999999997E-2</v>
      </c>
      <c r="J19" s="204">
        <v>0</v>
      </c>
      <c r="K19" s="296">
        <v>0</v>
      </c>
      <c r="L19" s="204">
        <v>0</v>
      </c>
      <c r="M19" s="297">
        <v>0</v>
      </c>
      <c r="N19" s="204">
        <v>0.66422999999999999</v>
      </c>
      <c r="O19" s="212">
        <v>6.8498958832428924E-4</v>
      </c>
      <c r="P19" s="101"/>
      <c r="U19" s="128"/>
    </row>
    <row r="20" spans="1:21" x14ac:dyDescent="0.2">
      <c r="A20" s="173" t="s">
        <v>34</v>
      </c>
      <c r="B20" s="296">
        <v>0</v>
      </c>
      <c r="C20" s="204">
        <v>0</v>
      </c>
      <c r="D20" s="297">
        <v>0</v>
      </c>
      <c r="E20" s="296">
        <v>0</v>
      </c>
      <c r="F20" s="204">
        <v>0</v>
      </c>
      <c r="G20" s="297">
        <v>0</v>
      </c>
      <c r="H20" s="204">
        <v>0</v>
      </c>
      <c r="I20" s="204">
        <v>0</v>
      </c>
      <c r="J20" s="204">
        <v>0</v>
      </c>
      <c r="K20" s="296">
        <v>0</v>
      </c>
      <c r="L20" s="204">
        <v>0</v>
      </c>
      <c r="M20" s="297">
        <v>0</v>
      </c>
      <c r="N20" s="204">
        <v>0</v>
      </c>
      <c r="O20" s="212">
        <v>0</v>
      </c>
      <c r="P20" s="101"/>
      <c r="U20" s="128"/>
    </row>
    <row r="21" spans="1:21" x14ac:dyDescent="0.2">
      <c r="A21" s="173" t="s">
        <v>33</v>
      </c>
      <c r="B21" s="296">
        <v>0</v>
      </c>
      <c r="C21" s="204">
        <v>0.17861399999999999</v>
      </c>
      <c r="D21" s="297">
        <v>0</v>
      </c>
      <c r="E21" s="296">
        <v>0</v>
      </c>
      <c r="F21" s="204">
        <v>0</v>
      </c>
      <c r="G21" s="297">
        <v>0</v>
      </c>
      <c r="H21" s="204">
        <v>0</v>
      </c>
      <c r="I21" s="204">
        <v>0</v>
      </c>
      <c r="J21" s="204">
        <v>0</v>
      </c>
      <c r="K21" s="296">
        <v>0</v>
      </c>
      <c r="L21" s="204">
        <v>0.32239999999999996</v>
      </c>
      <c r="M21" s="297">
        <v>0.53155999999999992</v>
      </c>
      <c r="N21" s="204">
        <v>1.0325739999999999</v>
      </c>
      <c r="O21" s="212">
        <v>3.1223188309343339E-4</v>
      </c>
      <c r="P21" s="101"/>
      <c r="U21" s="128"/>
    </row>
    <row r="22" spans="1:21" x14ac:dyDescent="0.2">
      <c r="A22" s="173" t="s">
        <v>32</v>
      </c>
      <c r="B22" s="296">
        <v>3.08331</v>
      </c>
      <c r="C22" s="204">
        <v>4.5990699999999993</v>
      </c>
      <c r="D22" s="297">
        <v>4.8219599999999989</v>
      </c>
      <c r="E22" s="296">
        <v>3.9075500000000001</v>
      </c>
      <c r="F22" s="204">
        <v>3.3438000000000003</v>
      </c>
      <c r="G22" s="297">
        <v>1.474</v>
      </c>
      <c r="H22" s="204">
        <v>3.1915200000000001</v>
      </c>
      <c r="I22" s="204">
        <v>0</v>
      </c>
      <c r="J22" s="204">
        <v>0</v>
      </c>
      <c r="K22" s="296">
        <v>0</v>
      </c>
      <c r="L22" s="204">
        <v>0</v>
      </c>
      <c r="M22" s="297">
        <v>0</v>
      </c>
      <c r="N22" s="204">
        <v>24.421210000000002</v>
      </c>
      <c r="O22" s="212">
        <v>1.1422986895125239E-2</v>
      </c>
      <c r="P22" s="101"/>
      <c r="U22" s="128"/>
    </row>
    <row r="23" spans="1:21" x14ac:dyDescent="0.2">
      <c r="A23" s="173" t="s">
        <v>3</v>
      </c>
      <c r="B23" s="296">
        <v>0</v>
      </c>
      <c r="C23" s="204">
        <v>0</v>
      </c>
      <c r="D23" s="297">
        <v>0</v>
      </c>
      <c r="E23" s="296">
        <v>0</v>
      </c>
      <c r="F23" s="204">
        <v>0</v>
      </c>
      <c r="G23" s="297">
        <v>0</v>
      </c>
      <c r="H23" s="204">
        <v>0</v>
      </c>
      <c r="I23" s="204">
        <v>0</v>
      </c>
      <c r="J23" s="204">
        <v>0</v>
      </c>
      <c r="K23" s="296">
        <v>0</v>
      </c>
      <c r="L23" s="204">
        <v>0</v>
      </c>
      <c r="M23" s="297">
        <v>0</v>
      </c>
      <c r="N23" s="204">
        <v>0</v>
      </c>
      <c r="O23" s="212">
        <v>0</v>
      </c>
      <c r="P23" s="101"/>
      <c r="U23" s="128"/>
    </row>
    <row r="24" spans="1:21" x14ac:dyDescent="0.2">
      <c r="A24" s="173" t="s">
        <v>31</v>
      </c>
      <c r="B24" s="296">
        <v>0</v>
      </c>
      <c r="C24" s="204">
        <v>0</v>
      </c>
      <c r="D24" s="297">
        <v>0</v>
      </c>
      <c r="E24" s="296">
        <v>3.2149999999999998E-2</v>
      </c>
      <c r="F24" s="204">
        <v>0</v>
      </c>
      <c r="G24" s="297">
        <v>0</v>
      </c>
      <c r="H24" s="204">
        <v>0</v>
      </c>
      <c r="I24" s="204">
        <v>0.177482</v>
      </c>
      <c r="J24" s="204">
        <v>0</v>
      </c>
      <c r="K24" s="296">
        <v>0</v>
      </c>
      <c r="L24" s="204">
        <v>5.5479999999999995E-2</v>
      </c>
      <c r="M24" s="297">
        <v>0.30742999999999998</v>
      </c>
      <c r="N24" s="204">
        <v>0.57254199999999988</v>
      </c>
      <c r="O24" s="212">
        <v>2.7611017989368487E-3</v>
      </c>
      <c r="P24" s="101"/>
      <c r="U24" s="128"/>
    </row>
    <row r="25" spans="1:21" x14ac:dyDescent="0.2">
      <c r="A25" s="173" t="s">
        <v>30</v>
      </c>
      <c r="B25" s="296">
        <v>107.77063700000002</v>
      </c>
      <c r="C25" s="204">
        <v>74.346978000000021</v>
      </c>
      <c r="D25" s="297">
        <v>70.934221000000008</v>
      </c>
      <c r="E25" s="296">
        <v>48.693595000000009</v>
      </c>
      <c r="F25" s="204">
        <v>28.574696999999997</v>
      </c>
      <c r="G25" s="297">
        <v>55.326629999999994</v>
      </c>
      <c r="H25" s="204">
        <v>45.588740000000008</v>
      </c>
      <c r="I25" s="204">
        <v>94.642084999999994</v>
      </c>
      <c r="J25" s="204">
        <v>70.566899000000006</v>
      </c>
      <c r="K25" s="296">
        <v>53.396853</v>
      </c>
      <c r="L25" s="204">
        <v>83.625973000000045</v>
      </c>
      <c r="M25" s="297">
        <v>103.78864999999998</v>
      </c>
      <c r="N25" s="204">
        <v>837.25595800000008</v>
      </c>
      <c r="O25" s="212">
        <v>4.2280497778271163E-2</v>
      </c>
      <c r="P25" s="101"/>
      <c r="U25" s="98"/>
    </row>
    <row r="26" spans="1:21" ht="13.5" customHeight="1" x14ac:dyDescent="0.2">
      <c r="A26" s="171" t="s">
        <v>305</v>
      </c>
      <c r="B26" s="294">
        <v>423.82662200000004</v>
      </c>
      <c r="C26" s="203">
        <v>297.55628400000001</v>
      </c>
      <c r="D26" s="295">
        <v>275.81075000000004</v>
      </c>
      <c r="E26" s="294">
        <v>210.975763</v>
      </c>
      <c r="F26" s="203">
        <v>123.97477700000002</v>
      </c>
      <c r="G26" s="295">
        <v>78.536781000000005</v>
      </c>
      <c r="H26" s="203">
        <v>73.974183000000011</v>
      </c>
      <c r="I26" s="203">
        <v>67.802861000000007</v>
      </c>
      <c r="J26" s="203">
        <v>133.76810900000001</v>
      </c>
      <c r="K26" s="294">
        <v>267.96609100000001</v>
      </c>
      <c r="L26" s="203">
        <v>369.24645100000004</v>
      </c>
      <c r="M26" s="295">
        <v>448.17742899999996</v>
      </c>
      <c r="N26" s="203">
        <v>2771.6161010000005</v>
      </c>
      <c r="O26" s="211">
        <v>4.2040119152222673E-2</v>
      </c>
      <c r="P26" s="10"/>
      <c r="U26" s="78"/>
    </row>
    <row r="27" spans="1:21" ht="12.75" customHeight="1" x14ac:dyDescent="0.2">
      <c r="A27" s="173" t="s">
        <v>26</v>
      </c>
      <c r="B27" s="296">
        <v>25.180714999999996</v>
      </c>
      <c r="C27" s="204">
        <v>18.108240000000002</v>
      </c>
      <c r="D27" s="297">
        <v>14.954270999999999</v>
      </c>
      <c r="E27" s="296">
        <v>10.240950999999999</v>
      </c>
      <c r="F27" s="204">
        <v>6.3348309999999994</v>
      </c>
      <c r="G27" s="297">
        <v>4.6642390000000002</v>
      </c>
      <c r="H27" s="204">
        <v>2.8785379999999998</v>
      </c>
      <c r="I27" s="204">
        <v>2.4857279999999999</v>
      </c>
      <c r="J27" s="204">
        <v>4.7952360000000001</v>
      </c>
      <c r="K27" s="296">
        <v>13.243690000000001</v>
      </c>
      <c r="L27" s="204">
        <v>13.101692</v>
      </c>
      <c r="M27" s="297">
        <v>15.702648000000002</v>
      </c>
      <c r="N27" s="204">
        <v>131.69077899999999</v>
      </c>
      <c r="O27" s="212">
        <v>8.9335016998846484E-3</v>
      </c>
      <c r="P27" s="101"/>
      <c r="U27" s="78"/>
    </row>
    <row r="28" spans="1:21" ht="12.75" customHeight="1" x14ac:dyDescent="0.2">
      <c r="A28" s="173" t="s">
        <v>0</v>
      </c>
      <c r="B28" s="296">
        <v>13.14579</v>
      </c>
      <c r="C28" s="204">
        <v>9.6472999999999995</v>
      </c>
      <c r="D28" s="297">
        <v>8.0715800000000009</v>
      </c>
      <c r="E28" s="296">
        <v>7.4264299999999999</v>
      </c>
      <c r="F28" s="204">
        <v>4.7906599999999999</v>
      </c>
      <c r="G28" s="297">
        <v>3.0412699999999999</v>
      </c>
      <c r="H28" s="204">
        <v>3.12784</v>
      </c>
      <c r="I28" s="204">
        <v>2.6942499999999994</v>
      </c>
      <c r="J28" s="204">
        <v>4.3778000000000006</v>
      </c>
      <c r="K28" s="296">
        <v>7.8567299999999998</v>
      </c>
      <c r="L28" s="204">
        <v>11.07015</v>
      </c>
      <c r="M28" s="297">
        <v>13.799470000000001</v>
      </c>
      <c r="N28" s="204">
        <v>89.049269999999993</v>
      </c>
      <c r="O28" s="212">
        <v>3.9648746661031117E-2</v>
      </c>
      <c r="P28" s="101"/>
      <c r="U28" s="78"/>
    </row>
    <row r="29" spans="1:21" ht="12.75" customHeight="1" x14ac:dyDescent="0.2">
      <c r="A29" s="173" t="s">
        <v>1</v>
      </c>
      <c r="B29" s="296">
        <v>2.2720039999999999</v>
      </c>
      <c r="C29" s="204">
        <v>1.572805</v>
      </c>
      <c r="D29" s="297">
        <v>1.489876</v>
      </c>
      <c r="E29" s="296">
        <v>1.1425999999999998</v>
      </c>
      <c r="F29" s="204">
        <v>0.65460000000000007</v>
      </c>
      <c r="G29" s="297">
        <v>0.464449</v>
      </c>
      <c r="H29" s="204">
        <v>0.39471500000000004</v>
      </c>
      <c r="I29" s="204">
        <v>0.34688999999999998</v>
      </c>
      <c r="J29" s="204">
        <v>0.52895599999999998</v>
      </c>
      <c r="K29" s="296">
        <v>1.022235</v>
      </c>
      <c r="L29" s="204">
        <v>1.504578</v>
      </c>
      <c r="M29" s="297">
        <v>1.7777700000000001</v>
      </c>
      <c r="N29" s="204">
        <v>13.171478</v>
      </c>
      <c r="O29" s="212">
        <v>2.4749727208094291E-2</v>
      </c>
      <c r="P29" s="101"/>
      <c r="U29" s="78"/>
    </row>
    <row r="30" spans="1:21" ht="12.75" customHeight="1" x14ac:dyDescent="0.2">
      <c r="A30" s="173" t="s">
        <v>2</v>
      </c>
      <c r="B30" s="296">
        <v>4.3093599999999999</v>
      </c>
      <c r="C30" s="204">
        <v>2.7830909999999998</v>
      </c>
      <c r="D30" s="297">
        <v>2.4794740000000002</v>
      </c>
      <c r="E30" s="296">
        <v>1.885067</v>
      </c>
      <c r="F30" s="204">
        <v>0.71973399999999987</v>
      </c>
      <c r="G30" s="297">
        <v>0.31115199999999998</v>
      </c>
      <c r="H30" s="204">
        <v>0.24990899999999999</v>
      </c>
      <c r="I30" s="204">
        <v>0.19258400000000001</v>
      </c>
      <c r="J30" s="204">
        <v>0.41374</v>
      </c>
      <c r="K30" s="296">
        <v>1.4400759999999999</v>
      </c>
      <c r="L30" s="204">
        <v>2.7750030000000003</v>
      </c>
      <c r="M30" s="297">
        <v>2.5949839999999997</v>
      </c>
      <c r="N30" s="204">
        <v>20.154174000000001</v>
      </c>
      <c r="O30" s="212">
        <v>8.4803732032164528E-2</v>
      </c>
      <c r="P30" s="101"/>
    </row>
    <row r="31" spans="1:21" x14ac:dyDescent="0.2">
      <c r="A31" s="173" t="s">
        <v>6</v>
      </c>
      <c r="B31" s="296">
        <v>0.50131999999999999</v>
      </c>
      <c r="C31" s="204">
        <v>0.76549</v>
      </c>
      <c r="D31" s="297">
        <v>0.77968000000000004</v>
      </c>
      <c r="E31" s="296">
        <v>0.44189999999999996</v>
      </c>
      <c r="F31" s="204">
        <v>0.56847000000000003</v>
      </c>
      <c r="G31" s="297">
        <v>0.21439</v>
      </c>
      <c r="H31" s="204">
        <v>0.13263999999999998</v>
      </c>
      <c r="I31" s="204">
        <v>0.16363</v>
      </c>
      <c r="J31" s="204">
        <v>0.27273999999999998</v>
      </c>
      <c r="K31" s="296">
        <v>0.56955</v>
      </c>
      <c r="L31" s="204">
        <v>0.77290000000000003</v>
      </c>
      <c r="M31" s="297">
        <v>0.63678999999999997</v>
      </c>
      <c r="N31" s="204">
        <v>5.8194999999999997</v>
      </c>
      <c r="O31" s="212">
        <v>1.1031754597090142E-2</v>
      </c>
      <c r="P31" s="101"/>
    </row>
    <row r="32" spans="1:21" x14ac:dyDescent="0.2">
      <c r="A32" s="173" t="s">
        <v>25</v>
      </c>
      <c r="B32" s="296">
        <v>240.89442700000004</v>
      </c>
      <c r="C32" s="204">
        <v>168.670659</v>
      </c>
      <c r="D32" s="297">
        <v>159.96653300000003</v>
      </c>
      <c r="E32" s="296">
        <v>120.94810599999998</v>
      </c>
      <c r="F32" s="204">
        <v>72.953692000000004</v>
      </c>
      <c r="G32" s="297">
        <v>45.488306999999999</v>
      </c>
      <c r="H32" s="204">
        <v>42.06793600000001</v>
      </c>
      <c r="I32" s="204">
        <v>40.398273000000003</v>
      </c>
      <c r="J32" s="204">
        <v>87.187719000000001</v>
      </c>
      <c r="K32" s="296">
        <v>165.70172399999998</v>
      </c>
      <c r="L32" s="204">
        <v>234.65260500000005</v>
      </c>
      <c r="M32" s="297">
        <v>286.41656999999998</v>
      </c>
      <c r="N32" s="204">
        <v>1665.3465510000001</v>
      </c>
      <c r="O32" s="212">
        <v>5.382680718301084E-2</v>
      </c>
      <c r="P32" s="101"/>
    </row>
    <row r="33" spans="1:16" x14ac:dyDescent="0.2">
      <c r="A33" s="173" t="s">
        <v>5</v>
      </c>
      <c r="B33" s="296">
        <v>114.05104300000001</v>
      </c>
      <c r="C33" s="204">
        <v>79.915335999999996</v>
      </c>
      <c r="D33" s="297">
        <v>73.078259000000003</v>
      </c>
      <c r="E33" s="296">
        <v>57.066597000000002</v>
      </c>
      <c r="F33" s="204">
        <v>31.322710000000008</v>
      </c>
      <c r="G33" s="297">
        <v>20.127266000000002</v>
      </c>
      <c r="H33" s="204">
        <v>17.810098000000004</v>
      </c>
      <c r="I33" s="204">
        <v>16.473546000000002</v>
      </c>
      <c r="J33" s="204">
        <v>26.722904000000003</v>
      </c>
      <c r="K33" s="296">
        <v>57.633703999999994</v>
      </c>
      <c r="L33" s="204">
        <v>84.690506000000013</v>
      </c>
      <c r="M33" s="297">
        <v>103.33382999999999</v>
      </c>
      <c r="N33" s="204">
        <v>682.22579900000017</v>
      </c>
      <c r="O33" s="212">
        <v>4.4884258494750598E-2</v>
      </c>
      <c r="P33" s="101"/>
    </row>
    <row r="34" spans="1:16" x14ac:dyDescent="0.2">
      <c r="A34" s="173" t="s">
        <v>3</v>
      </c>
      <c r="B34" s="296">
        <v>23.471963000000002</v>
      </c>
      <c r="C34" s="204">
        <v>16.093363</v>
      </c>
      <c r="D34" s="297">
        <v>14.991076999999999</v>
      </c>
      <c r="E34" s="296">
        <v>11.824112000000001</v>
      </c>
      <c r="F34" s="204">
        <v>6.6300799999999995</v>
      </c>
      <c r="G34" s="297">
        <v>4.225708</v>
      </c>
      <c r="H34" s="204">
        <v>7.3125069999999992</v>
      </c>
      <c r="I34" s="204">
        <v>5.0479599999999998</v>
      </c>
      <c r="J34" s="204">
        <v>9.4690139999999996</v>
      </c>
      <c r="K34" s="296">
        <v>20.498381999999999</v>
      </c>
      <c r="L34" s="204">
        <v>20.679016999999998</v>
      </c>
      <c r="M34" s="297">
        <v>23.915367000000003</v>
      </c>
      <c r="N34" s="204">
        <v>164.15854999999999</v>
      </c>
      <c r="O34" s="212">
        <v>0.1090980407157298</v>
      </c>
      <c r="P34" s="101"/>
    </row>
    <row r="35" spans="1:16" ht="11.45"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7.4701418657841689E-2</v>
      </c>
    </row>
    <row r="40" spans="1:16" x14ac:dyDescent="0.2">
      <c r="B40" s="120"/>
      <c r="C40" s="120"/>
      <c r="D40" s="120"/>
      <c r="M40" s="109" t="s">
        <v>59</v>
      </c>
      <c r="N40" s="116">
        <f>O8</f>
        <v>4.7825771514091328E-2</v>
      </c>
    </row>
    <row r="41" spans="1:16" x14ac:dyDescent="0.2">
      <c r="B41" s="78"/>
      <c r="C41" s="78"/>
      <c r="D41" s="78"/>
      <c r="M41" s="109" t="s">
        <v>117</v>
      </c>
      <c r="N41" s="116">
        <f>O9</f>
        <v>4.334585363693997E-2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{AEA8BA17-C5E5-493C-920B-4FEF140B35FD}</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{DDC7855E-897A-4F10-AF75-4E27822A60E4}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AEA8BA17-C5E5-493C-920B-4FEF140B35FD}">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DDC7855E-897A-4F10-AF75-4E27822A60E4}">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dimension ref="A1:U41"/>
  <sheetViews>
    <sheetView showGridLines="0" view="pageBreakPreview"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285</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3" t="s">
        <v>43</v>
      </c>
      <c r="F5" s="334"/>
      <c r="G5" s="335"/>
      <c r="H5" s="334" t="s">
        <v>44</v>
      </c>
      <c r="I5" s="334"/>
      <c r="J5" s="334"/>
      <c r="K5" s="333" t="s">
        <v>45</v>
      </c>
      <c r="L5" s="334"/>
      <c r="M5" s="335"/>
      <c r="N5" s="336" t="s">
        <v>7</v>
      </c>
      <c r="O5" s="343" t="s">
        <v>216</v>
      </c>
    </row>
    <row r="6" spans="1:21" x14ac:dyDescent="0.2">
      <c r="A6" s="176"/>
      <c r="B6" s="288" t="s">
        <v>8</v>
      </c>
      <c r="C6" s="287" t="s">
        <v>9</v>
      </c>
      <c r="D6" s="289" t="s">
        <v>10</v>
      </c>
      <c r="E6" s="288" t="s">
        <v>11</v>
      </c>
      <c r="F6" s="287" t="s">
        <v>12</v>
      </c>
      <c r="G6" s="289" t="s">
        <v>13</v>
      </c>
      <c r="H6" s="231" t="s">
        <v>14</v>
      </c>
      <c r="I6" s="231" t="s">
        <v>15</v>
      </c>
      <c r="J6" s="231" t="s">
        <v>16</v>
      </c>
      <c r="K6" s="288" t="s">
        <v>17</v>
      </c>
      <c r="L6" s="287" t="s">
        <v>18</v>
      </c>
      <c r="M6" s="289" t="s">
        <v>19</v>
      </c>
      <c r="N6" s="336"/>
      <c r="O6" s="343"/>
      <c r="P6" s="109"/>
      <c r="U6" s="109"/>
    </row>
    <row r="7" spans="1:21" ht="13.5" x14ac:dyDescent="0.2">
      <c r="A7" s="170" t="s">
        <v>203</v>
      </c>
      <c r="B7" s="294">
        <v>638.88810000000035</v>
      </c>
      <c r="C7" s="203">
        <v>624.19960000000037</v>
      </c>
      <c r="D7" s="295">
        <v>624.15660000000037</v>
      </c>
      <c r="E7" s="294">
        <v>624.70060000000035</v>
      </c>
      <c r="F7" s="203">
        <v>624.70060000000035</v>
      </c>
      <c r="G7" s="295">
        <v>624.70460000000026</v>
      </c>
      <c r="H7" s="203">
        <v>624.63070000000027</v>
      </c>
      <c r="I7" s="203">
        <v>624.53020000000026</v>
      </c>
      <c r="J7" s="203">
        <v>624.52720000000022</v>
      </c>
      <c r="K7" s="294">
        <v>625.74760000000026</v>
      </c>
      <c r="L7" s="203">
        <v>626.30200000000025</v>
      </c>
      <c r="M7" s="295">
        <v>625.74760000000026</v>
      </c>
      <c r="N7" s="203">
        <v>625.74760000000026</v>
      </c>
      <c r="O7" s="210">
        <v>1.6620845588670857E-2</v>
      </c>
      <c r="P7" s="111"/>
      <c r="U7" s="60"/>
    </row>
    <row r="8" spans="1:21" x14ac:dyDescent="0.2">
      <c r="A8" s="170" t="s">
        <v>163</v>
      </c>
      <c r="B8" s="294">
        <v>490.56129800000014</v>
      </c>
      <c r="C8" s="203">
        <v>365.21910999999994</v>
      </c>
      <c r="D8" s="295">
        <v>353.43575800000008</v>
      </c>
      <c r="E8" s="294">
        <v>285.72110199999997</v>
      </c>
      <c r="F8" s="203">
        <v>214.44579300000004</v>
      </c>
      <c r="G8" s="295">
        <v>172.24143899999999</v>
      </c>
      <c r="H8" s="203">
        <v>126.72406899999997</v>
      </c>
      <c r="I8" s="203">
        <v>157.06299399999995</v>
      </c>
      <c r="J8" s="203">
        <v>206.44005100000004</v>
      </c>
      <c r="K8" s="294">
        <v>297.81591900000006</v>
      </c>
      <c r="L8" s="203">
        <v>408.27791400000007</v>
      </c>
      <c r="M8" s="295">
        <v>453.65003699999994</v>
      </c>
      <c r="N8" s="203">
        <v>3531.5954840000004</v>
      </c>
      <c r="O8" s="210">
        <v>2.6585959876525796E-2</v>
      </c>
      <c r="P8" s="111"/>
      <c r="U8" s="60"/>
    </row>
    <row r="9" spans="1:21" x14ac:dyDescent="0.2">
      <c r="A9" s="170" t="s">
        <v>164</v>
      </c>
      <c r="B9" s="294">
        <v>247.49718799999999</v>
      </c>
      <c r="C9" s="203">
        <v>172.45142800000002</v>
      </c>
      <c r="D9" s="295">
        <v>162.058221</v>
      </c>
      <c r="E9" s="294">
        <v>110.38747599999999</v>
      </c>
      <c r="F9" s="203">
        <v>62.338808999999998</v>
      </c>
      <c r="G9" s="295">
        <v>44.652833999999999</v>
      </c>
      <c r="H9" s="203">
        <v>38.760276999999988</v>
      </c>
      <c r="I9" s="203">
        <v>38.511454000000001</v>
      </c>
      <c r="J9" s="203">
        <v>62.793507000000005</v>
      </c>
      <c r="K9" s="294">
        <v>125.39640499999999</v>
      </c>
      <c r="L9" s="203">
        <v>193.46769599999999</v>
      </c>
      <c r="M9" s="295">
        <v>228.66250700000006</v>
      </c>
      <c r="N9" s="203">
        <v>1486.9778019999999</v>
      </c>
      <c r="O9" s="211">
        <v>2.0368836721475918E-2</v>
      </c>
      <c r="P9" s="101"/>
      <c r="U9" s="104"/>
    </row>
    <row r="10" spans="1:21" x14ac:dyDescent="0.2">
      <c r="A10" s="173" t="s">
        <v>40</v>
      </c>
      <c r="B10" s="296">
        <v>102.60765000000001</v>
      </c>
      <c r="C10" s="204">
        <v>67.478529999999992</v>
      </c>
      <c r="D10" s="297">
        <v>61.305140000000002</v>
      </c>
      <c r="E10" s="296">
        <v>44.733590000000007</v>
      </c>
      <c r="F10" s="204">
        <v>25.572603999999998</v>
      </c>
      <c r="G10" s="297">
        <v>18.407641999999999</v>
      </c>
      <c r="H10" s="204">
        <v>14.982434000000001</v>
      </c>
      <c r="I10" s="204">
        <v>14.585471999999999</v>
      </c>
      <c r="J10" s="204">
        <v>26.065489000000007</v>
      </c>
      <c r="K10" s="296">
        <v>52.368001999999997</v>
      </c>
      <c r="L10" s="204">
        <v>83.288173999999984</v>
      </c>
      <c r="M10" s="297">
        <v>100.67550499999999</v>
      </c>
      <c r="N10" s="204">
        <v>612.07023200000003</v>
      </c>
      <c r="O10" s="212">
        <v>6.7198528333837743E-2</v>
      </c>
      <c r="P10" s="101"/>
      <c r="U10" s="128"/>
    </row>
    <row r="11" spans="1:21" x14ac:dyDescent="0.2">
      <c r="A11" s="173" t="s">
        <v>39</v>
      </c>
      <c r="B11" s="296">
        <v>5.4312640000000005</v>
      </c>
      <c r="C11" s="204">
        <v>4.8838459999999992</v>
      </c>
      <c r="D11" s="297">
        <v>3.9294690000000001</v>
      </c>
      <c r="E11" s="296">
        <v>3.2950689999999998</v>
      </c>
      <c r="F11" s="204">
        <v>2.3582349999999996</v>
      </c>
      <c r="G11" s="297">
        <v>1.4029529999999999</v>
      </c>
      <c r="H11" s="204">
        <v>0.96603600000000001</v>
      </c>
      <c r="I11" s="204">
        <v>1.05253</v>
      </c>
      <c r="J11" s="204">
        <v>1.8264639999999999</v>
      </c>
      <c r="K11" s="296">
        <v>3.2584110000000002</v>
      </c>
      <c r="L11" s="204">
        <v>4.6956659999999992</v>
      </c>
      <c r="M11" s="297">
        <v>4.9234360000000006</v>
      </c>
      <c r="N11" s="204">
        <v>38.023378999999998</v>
      </c>
      <c r="O11" s="212">
        <v>7.6739421679697994E-2</v>
      </c>
      <c r="P11" s="101"/>
      <c r="U11" s="128"/>
    </row>
    <row r="12" spans="1:21" x14ac:dyDescent="0.2">
      <c r="A12" s="173" t="s">
        <v>38</v>
      </c>
      <c r="B12" s="296">
        <v>0</v>
      </c>
      <c r="C12" s="204">
        <v>0</v>
      </c>
      <c r="D12" s="297">
        <v>0</v>
      </c>
      <c r="E12" s="296">
        <v>0</v>
      </c>
      <c r="F12" s="204">
        <v>0</v>
      </c>
      <c r="G12" s="297">
        <v>0</v>
      </c>
      <c r="H12" s="204">
        <v>0</v>
      </c>
      <c r="I12" s="204">
        <v>0</v>
      </c>
      <c r="J12" s="204">
        <v>0</v>
      </c>
      <c r="K12" s="296">
        <v>0</v>
      </c>
      <c r="L12" s="204">
        <v>0</v>
      </c>
      <c r="M12" s="297">
        <v>0</v>
      </c>
      <c r="N12" s="204">
        <v>0</v>
      </c>
      <c r="O12" s="212">
        <v>0</v>
      </c>
      <c r="P12" s="101"/>
      <c r="U12" s="128"/>
    </row>
    <row r="13" spans="1:21" x14ac:dyDescent="0.2">
      <c r="A13" s="173" t="s">
        <v>60</v>
      </c>
      <c r="B13" s="296">
        <v>0</v>
      </c>
      <c r="C13" s="204">
        <v>0</v>
      </c>
      <c r="D13" s="297">
        <v>0</v>
      </c>
      <c r="E13" s="296">
        <v>7.0000000000000001E-3</v>
      </c>
      <c r="F13" s="204">
        <v>1.0999999999999999E-2</v>
      </c>
      <c r="G13" s="297">
        <v>1.4E-2</v>
      </c>
      <c r="H13" s="204">
        <v>1.6E-2</v>
      </c>
      <c r="I13" s="204">
        <v>3.5999999999999997E-2</v>
      </c>
      <c r="J13" s="204">
        <v>3.1E-2</v>
      </c>
      <c r="K13" s="296">
        <v>0.45339999999999997</v>
      </c>
      <c r="L13" s="204">
        <v>0.49925000000000003</v>
      </c>
      <c r="M13" s="297">
        <v>0.49983</v>
      </c>
      <c r="N13" s="204">
        <v>1.56748</v>
      </c>
      <c r="O13" s="212">
        <v>1.7758261177699176E-2</v>
      </c>
      <c r="P13" s="101"/>
      <c r="U13" s="128"/>
    </row>
    <row r="14" spans="1:21" x14ac:dyDescent="0.2">
      <c r="A14" s="173" t="s">
        <v>61</v>
      </c>
      <c r="B14" s="296">
        <v>1.4999999999999999E-2</v>
      </c>
      <c r="C14" s="204">
        <v>4.4700000000000004E-2</v>
      </c>
      <c r="D14" s="297">
        <v>3.7499999999999999E-2</v>
      </c>
      <c r="E14" s="296">
        <v>2.46E-2</v>
      </c>
      <c r="F14" s="204">
        <v>2.58E-2</v>
      </c>
      <c r="G14" s="297">
        <v>3.44E-2</v>
      </c>
      <c r="H14" s="204">
        <v>3.5700000000000003E-2</v>
      </c>
      <c r="I14" s="204">
        <v>3.4200000000000001E-2</v>
      </c>
      <c r="J14" s="204">
        <v>5.1999999999999998E-2</v>
      </c>
      <c r="K14" s="296">
        <v>8.1500000000000003E-2</v>
      </c>
      <c r="L14" s="204">
        <v>5.5219999999999998E-2</v>
      </c>
      <c r="M14" s="297">
        <v>2.7600000000000003E-2</v>
      </c>
      <c r="N14" s="204">
        <v>0.46822000000000003</v>
      </c>
      <c r="O14" s="212">
        <v>4.9710234729197335E-3</v>
      </c>
      <c r="P14" s="101"/>
      <c r="U14" s="128"/>
    </row>
    <row r="15" spans="1:21" x14ac:dyDescent="0.2">
      <c r="A15" s="173" t="s">
        <v>62</v>
      </c>
      <c r="B15" s="296">
        <v>3.8999999999999998E-3</v>
      </c>
      <c r="C15" s="204">
        <v>5.1999999999999998E-3</v>
      </c>
      <c r="D15" s="297">
        <v>1.1599999999999999E-2</v>
      </c>
      <c r="E15" s="296">
        <v>1.6399999999999998E-2</v>
      </c>
      <c r="F15" s="204">
        <v>2.0899999999999998E-2</v>
      </c>
      <c r="G15" s="297">
        <v>2.2600000000000002E-2</v>
      </c>
      <c r="H15" s="204">
        <v>2.3E-2</v>
      </c>
      <c r="I15" s="204">
        <v>2.2100000000000002E-2</v>
      </c>
      <c r="J15" s="204">
        <v>1.26E-2</v>
      </c>
      <c r="K15" s="296">
        <v>8.6E-3</v>
      </c>
      <c r="L15" s="204">
        <v>5.4000000000000003E-3</v>
      </c>
      <c r="M15" s="297">
        <v>3.8999999999999998E-3</v>
      </c>
      <c r="N15" s="204">
        <v>0.15619999999999998</v>
      </c>
      <c r="O15" s="212">
        <v>7.8245183938798438E-2</v>
      </c>
      <c r="P15" s="101"/>
      <c r="U15" s="128"/>
    </row>
    <row r="16" spans="1:21" x14ac:dyDescent="0.2">
      <c r="A16" s="173" t="s">
        <v>37</v>
      </c>
      <c r="B16" s="296">
        <v>40.752271999999998</v>
      </c>
      <c r="C16" s="204">
        <v>27.472013999999998</v>
      </c>
      <c r="D16" s="297">
        <v>25.536621</v>
      </c>
      <c r="E16" s="296">
        <v>17.869454000000001</v>
      </c>
      <c r="F16" s="204">
        <v>9.8716929999999987</v>
      </c>
      <c r="G16" s="297">
        <v>0.50800000000000001</v>
      </c>
      <c r="H16" s="204">
        <v>0.435</v>
      </c>
      <c r="I16" s="204">
        <v>0.42299999999999999</v>
      </c>
      <c r="J16" s="204">
        <v>0.79300000000000004</v>
      </c>
      <c r="K16" s="296">
        <v>1.6339999999999999</v>
      </c>
      <c r="L16" s="204">
        <v>28.031483999999999</v>
      </c>
      <c r="M16" s="297">
        <v>37.726894999999999</v>
      </c>
      <c r="N16" s="204">
        <v>191.05343299999998</v>
      </c>
      <c r="O16" s="212">
        <v>6.2283554435849783E-3</v>
      </c>
      <c r="P16" s="101"/>
      <c r="U16" s="128"/>
    </row>
    <row r="17" spans="1:21" x14ac:dyDescent="0.2">
      <c r="A17" s="173" t="s">
        <v>72</v>
      </c>
      <c r="B17" s="296">
        <v>6.5027100000000004</v>
      </c>
      <c r="C17" s="204">
        <v>5.5859300000000003</v>
      </c>
      <c r="D17" s="297">
        <v>4.9457299999999993</v>
      </c>
      <c r="E17" s="296">
        <v>3.5469499999999998</v>
      </c>
      <c r="F17" s="204">
        <v>1.5819000000000001</v>
      </c>
      <c r="G17" s="297">
        <v>1.0318800000000001</v>
      </c>
      <c r="H17" s="204">
        <v>1.0311600000000001</v>
      </c>
      <c r="I17" s="204">
        <v>1.0316400000000001</v>
      </c>
      <c r="J17" s="204">
        <v>1.3091400000000002</v>
      </c>
      <c r="K17" s="296">
        <v>3.2745000000000002</v>
      </c>
      <c r="L17" s="204">
        <v>4.9988799999999998</v>
      </c>
      <c r="M17" s="297">
        <v>5.9068300000000002</v>
      </c>
      <c r="N17" s="204">
        <v>40.747250000000001</v>
      </c>
      <c r="O17" s="212">
        <v>4.438823975406711E-2</v>
      </c>
      <c r="P17" s="101"/>
      <c r="U17" s="128"/>
    </row>
    <row r="18" spans="1:21" x14ac:dyDescent="0.2">
      <c r="A18" s="173" t="s">
        <v>36</v>
      </c>
      <c r="B18" s="296">
        <v>0</v>
      </c>
      <c r="C18" s="204">
        <v>0</v>
      </c>
      <c r="D18" s="297">
        <v>0</v>
      </c>
      <c r="E18" s="296">
        <v>0</v>
      </c>
      <c r="F18" s="204">
        <v>0</v>
      </c>
      <c r="G18" s="297">
        <v>0</v>
      </c>
      <c r="H18" s="204">
        <v>0</v>
      </c>
      <c r="I18" s="204">
        <v>0</v>
      </c>
      <c r="J18" s="204">
        <v>0</v>
      </c>
      <c r="K18" s="296">
        <v>0</v>
      </c>
      <c r="L18" s="204">
        <v>0</v>
      </c>
      <c r="M18" s="297">
        <v>0</v>
      </c>
      <c r="N18" s="204">
        <v>0</v>
      </c>
      <c r="O18" s="212">
        <v>0</v>
      </c>
      <c r="P18" s="101"/>
      <c r="U18" s="128"/>
    </row>
    <row r="19" spans="1:21" x14ac:dyDescent="0.2">
      <c r="A19" s="173" t="s">
        <v>35</v>
      </c>
      <c r="B19" s="296">
        <v>1.4998710000000002</v>
      </c>
      <c r="C19" s="204">
        <v>1.988853</v>
      </c>
      <c r="D19" s="297">
        <v>1.8523479999999999</v>
      </c>
      <c r="E19" s="296">
        <v>1.6113459999999999</v>
      </c>
      <c r="F19" s="204">
        <v>1.541201</v>
      </c>
      <c r="G19" s="297">
        <v>2.0112670000000001</v>
      </c>
      <c r="H19" s="204">
        <v>0.71989800000000004</v>
      </c>
      <c r="I19" s="204">
        <v>2.1831899999999997</v>
      </c>
      <c r="J19" s="204">
        <v>1.892644</v>
      </c>
      <c r="K19" s="296">
        <v>2.1489229999999999</v>
      </c>
      <c r="L19" s="204">
        <v>0.97348800000000002</v>
      </c>
      <c r="M19" s="297">
        <v>1.412445</v>
      </c>
      <c r="N19" s="204">
        <v>19.835474000000005</v>
      </c>
      <c r="O19" s="212">
        <v>2.045540425677423E-2</v>
      </c>
      <c r="P19" s="101"/>
      <c r="U19" s="128"/>
    </row>
    <row r="20" spans="1:21" x14ac:dyDescent="0.2">
      <c r="A20" s="173" t="s">
        <v>34</v>
      </c>
      <c r="B20" s="296">
        <v>0</v>
      </c>
      <c r="C20" s="204">
        <v>0</v>
      </c>
      <c r="D20" s="297">
        <v>0</v>
      </c>
      <c r="E20" s="296">
        <v>0</v>
      </c>
      <c r="F20" s="204">
        <v>0</v>
      </c>
      <c r="G20" s="297">
        <v>0</v>
      </c>
      <c r="H20" s="204">
        <v>0</v>
      </c>
      <c r="I20" s="204">
        <v>0</v>
      </c>
      <c r="J20" s="204">
        <v>0</v>
      </c>
      <c r="K20" s="296">
        <v>0</v>
      </c>
      <c r="L20" s="204">
        <v>0</v>
      </c>
      <c r="M20" s="297">
        <v>0</v>
      </c>
      <c r="N20" s="204">
        <v>0</v>
      </c>
      <c r="O20" s="212">
        <v>0</v>
      </c>
      <c r="P20" s="101"/>
      <c r="U20" s="128"/>
    </row>
    <row r="21" spans="1:21" x14ac:dyDescent="0.2">
      <c r="A21" s="173" t="s">
        <v>33</v>
      </c>
      <c r="B21" s="296">
        <v>0.96366700000000005</v>
      </c>
      <c r="C21" s="204">
        <v>0.88908500000000001</v>
      </c>
      <c r="D21" s="297">
        <v>0.88085900000000006</v>
      </c>
      <c r="E21" s="296">
        <v>0.76936699999999991</v>
      </c>
      <c r="F21" s="204">
        <v>0.68213499999999994</v>
      </c>
      <c r="G21" s="297">
        <v>0.62950600000000001</v>
      </c>
      <c r="H21" s="204">
        <v>9.4968999999999998E-2</v>
      </c>
      <c r="I21" s="204">
        <v>0.32699299999999998</v>
      </c>
      <c r="J21" s="204">
        <v>0.70570699999999997</v>
      </c>
      <c r="K21" s="296">
        <v>1.184606</v>
      </c>
      <c r="L21" s="204">
        <v>0.75855700000000004</v>
      </c>
      <c r="M21" s="297">
        <v>0.88258900000000007</v>
      </c>
      <c r="N21" s="204">
        <v>8.7680399999999992</v>
      </c>
      <c r="O21" s="212">
        <v>2.6512982510101435E-3</v>
      </c>
      <c r="P21" s="101"/>
      <c r="U21" s="128"/>
    </row>
    <row r="22" spans="1:21" x14ac:dyDescent="0.2">
      <c r="A22" s="173" t="s">
        <v>32</v>
      </c>
      <c r="B22" s="296">
        <v>0</v>
      </c>
      <c r="C22" s="204">
        <v>0</v>
      </c>
      <c r="D22" s="297">
        <v>0</v>
      </c>
      <c r="E22" s="296">
        <v>0</v>
      </c>
      <c r="F22" s="204">
        <v>0</v>
      </c>
      <c r="G22" s="297">
        <v>0</v>
      </c>
      <c r="H22" s="204">
        <v>0</v>
      </c>
      <c r="I22" s="204">
        <v>0</v>
      </c>
      <c r="J22" s="204">
        <v>0</v>
      </c>
      <c r="K22" s="296">
        <v>0</v>
      </c>
      <c r="L22" s="204">
        <v>0</v>
      </c>
      <c r="M22" s="297">
        <v>0</v>
      </c>
      <c r="N22" s="204">
        <v>0</v>
      </c>
      <c r="O22" s="212">
        <v>0</v>
      </c>
      <c r="P22" s="101"/>
      <c r="U22" s="128"/>
    </row>
    <row r="23" spans="1:21" x14ac:dyDescent="0.2">
      <c r="A23" s="173" t="s">
        <v>3</v>
      </c>
      <c r="B23" s="296">
        <v>0</v>
      </c>
      <c r="C23" s="204">
        <v>0</v>
      </c>
      <c r="D23" s="297">
        <v>0</v>
      </c>
      <c r="E23" s="296">
        <v>0</v>
      </c>
      <c r="F23" s="204">
        <v>0</v>
      </c>
      <c r="G23" s="297">
        <v>0</v>
      </c>
      <c r="H23" s="204">
        <v>0</v>
      </c>
      <c r="I23" s="204">
        <v>0</v>
      </c>
      <c r="J23" s="204">
        <v>0</v>
      </c>
      <c r="K23" s="296">
        <v>0</v>
      </c>
      <c r="L23" s="204">
        <v>0</v>
      </c>
      <c r="M23" s="297">
        <v>0</v>
      </c>
      <c r="N23" s="204">
        <v>0</v>
      </c>
      <c r="O23" s="212">
        <v>0</v>
      </c>
      <c r="P23" s="101"/>
      <c r="U23" s="128"/>
    </row>
    <row r="24" spans="1:21" x14ac:dyDescent="0.2">
      <c r="A24" s="173" t="s">
        <v>31</v>
      </c>
      <c r="B24" s="296">
        <v>2.9000000000000001E-2</v>
      </c>
      <c r="C24" s="204">
        <v>2.5000000000000001E-2</v>
      </c>
      <c r="D24" s="297">
        <v>1.2999999999999999E-2</v>
      </c>
      <c r="E24" s="296">
        <v>1.2999999999999999E-2</v>
      </c>
      <c r="F24" s="204">
        <v>6.0000000000000001E-3</v>
      </c>
      <c r="G24" s="297">
        <v>0</v>
      </c>
      <c r="H24" s="204">
        <v>0</v>
      </c>
      <c r="I24" s="204">
        <v>0</v>
      </c>
      <c r="J24" s="204">
        <v>2E-3</v>
      </c>
      <c r="K24" s="296">
        <v>1.7000000000000001E-2</v>
      </c>
      <c r="L24" s="204">
        <v>2.5000000000000001E-2</v>
      </c>
      <c r="M24" s="297">
        <v>3.2000000000000001E-2</v>
      </c>
      <c r="N24" s="204">
        <v>0.16200000000000001</v>
      </c>
      <c r="O24" s="212">
        <v>7.8125009419006746E-4</v>
      </c>
      <c r="P24" s="101"/>
      <c r="U24" s="128"/>
    </row>
    <row r="25" spans="1:21" x14ac:dyDescent="0.2">
      <c r="A25" s="173" t="s">
        <v>30</v>
      </c>
      <c r="B25" s="296">
        <v>89.691853999999992</v>
      </c>
      <c r="C25" s="204">
        <v>64.078269999999989</v>
      </c>
      <c r="D25" s="297">
        <v>63.545953999999995</v>
      </c>
      <c r="E25" s="296">
        <v>38.500699999999995</v>
      </c>
      <c r="F25" s="204">
        <v>20.667340999999997</v>
      </c>
      <c r="G25" s="297">
        <v>20.590585999999995</v>
      </c>
      <c r="H25" s="204">
        <v>20.456079999999993</v>
      </c>
      <c r="I25" s="204">
        <v>18.816329000000003</v>
      </c>
      <c r="J25" s="204">
        <v>30.103463000000001</v>
      </c>
      <c r="K25" s="296">
        <v>60.967462999999981</v>
      </c>
      <c r="L25" s="204">
        <v>70.136577000000003</v>
      </c>
      <c r="M25" s="297">
        <v>76.57147700000003</v>
      </c>
      <c r="N25" s="204">
        <v>574.12609399999997</v>
      </c>
      <c r="O25" s="212">
        <v>2.8992731326510906E-2</v>
      </c>
      <c r="P25" s="101"/>
      <c r="U25" s="98"/>
    </row>
    <row r="26" spans="1:21" ht="13.5" customHeight="1" x14ac:dyDescent="0.2">
      <c r="A26" s="171" t="s">
        <v>305</v>
      </c>
      <c r="B26" s="294">
        <v>230.22814299999999</v>
      </c>
      <c r="C26" s="203">
        <v>157.13875400000003</v>
      </c>
      <c r="D26" s="295">
        <v>148.55980199999999</v>
      </c>
      <c r="E26" s="294">
        <v>99.264880999999988</v>
      </c>
      <c r="F26" s="203">
        <v>54.329326999999999</v>
      </c>
      <c r="G26" s="295">
        <v>38.265775999999995</v>
      </c>
      <c r="H26" s="203">
        <v>33.867459000000004</v>
      </c>
      <c r="I26" s="203">
        <v>31.609889000000003</v>
      </c>
      <c r="J26" s="203">
        <v>55.248260000000009</v>
      </c>
      <c r="K26" s="294">
        <v>111.78356599999998</v>
      </c>
      <c r="L26" s="203">
        <v>175.182762</v>
      </c>
      <c r="M26" s="295">
        <v>213.36106999999996</v>
      </c>
      <c r="N26" s="203">
        <v>1348.8396889999997</v>
      </c>
      <c r="O26" s="211">
        <v>2.0459320185918832E-2</v>
      </c>
      <c r="P26" s="10"/>
      <c r="U26" s="78"/>
    </row>
    <row r="27" spans="1:21" ht="12.75" customHeight="1" x14ac:dyDescent="0.2">
      <c r="A27" s="173" t="s">
        <v>26</v>
      </c>
      <c r="B27" s="296">
        <v>20.601843000000002</v>
      </c>
      <c r="C27" s="204">
        <v>13.679988999999999</v>
      </c>
      <c r="D27" s="297">
        <v>12.993525999999999</v>
      </c>
      <c r="E27" s="296">
        <v>9.3660189999999997</v>
      </c>
      <c r="F27" s="204">
        <v>6.3748740000000002</v>
      </c>
      <c r="G27" s="297">
        <v>6.0840589999999999</v>
      </c>
      <c r="H27" s="204">
        <v>5.4972200000000004</v>
      </c>
      <c r="I27" s="204">
        <v>4.8102229999999997</v>
      </c>
      <c r="J27" s="204">
        <v>5.6749180000000008</v>
      </c>
      <c r="K27" s="296">
        <v>10.321073999999999</v>
      </c>
      <c r="L27" s="204">
        <v>16.435641</v>
      </c>
      <c r="M27" s="297">
        <v>18.254308000000002</v>
      </c>
      <c r="N27" s="204">
        <v>130.093694</v>
      </c>
      <c r="O27" s="212">
        <v>8.8251603135651082E-3</v>
      </c>
      <c r="P27" s="101"/>
      <c r="U27" s="78"/>
    </row>
    <row r="28" spans="1:21" ht="12.75" customHeight="1" x14ac:dyDescent="0.2">
      <c r="A28" s="173" t="s">
        <v>0</v>
      </c>
      <c r="B28" s="296">
        <v>6.50481</v>
      </c>
      <c r="C28" s="204">
        <v>5.5860300000000009</v>
      </c>
      <c r="D28" s="297">
        <v>4.9457299999999993</v>
      </c>
      <c r="E28" s="296">
        <v>3.5469499999999998</v>
      </c>
      <c r="F28" s="204">
        <v>1.5819000000000001</v>
      </c>
      <c r="G28" s="297">
        <v>1.0318800000000001</v>
      </c>
      <c r="H28" s="204">
        <v>1.0311600000000001</v>
      </c>
      <c r="I28" s="204">
        <v>1.0316400000000001</v>
      </c>
      <c r="J28" s="204">
        <v>1.3091400000000002</v>
      </c>
      <c r="K28" s="296">
        <v>3.2745000000000002</v>
      </c>
      <c r="L28" s="204">
        <v>4.9989300000000005</v>
      </c>
      <c r="M28" s="297">
        <v>5.9068300000000002</v>
      </c>
      <c r="N28" s="204">
        <v>40.749499999999998</v>
      </c>
      <c r="O28" s="212">
        <v>1.8143513159217223E-2</v>
      </c>
      <c r="P28" s="101"/>
      <c r="U28" s="78"/>
    </row>
    <row r="29" spans="1:21" ht="12.75" customHeight="1" x14ac:dyDescent="0.2">
      <c r="A29" s="173" t="s">
        <v>1</v>
      </c>
      <c r="B29" s="296">
        <v>0.57435000000000003</v>
      </c>
      <c r="C29" s="204">
        <v>0.37524000000000002</v>
      </c>
      <c r="D29" s="297">
        <v>0.31207000000000001</v>
      </c>
      <c r="E29" s="296">
        <v>0.13653000000000001</v>
      </c>
      <c r="F29" s="204">
        <v>4.3200000000000002E-2</v>
      </c>
      <c r="G29" s="297">
        <v>2.366E-2</v>
      </c>
      <c r="H29" s="204">
        <v>2.1180000000000001E-2</v>
      </c>
      <c r="I29" s="204">
        <v>1.01E-2</v>
      </c>
      <c r="J29" s="204">
        <v>3.8119999999999994E-2</v>
      </c>
      <c r="K29" s="296">
        <v>0.15665000000000001</v>
      </c>
      <c r="L29" s="204">
        <v>0.38061</v>
      </c>
      <c r="M29" s="297">
        <v>0.42912</v>
      </c>
      <c r="N29" s="204">
        <v>2.5008300000000001</v>
      </c>
      <c r="O29" s="212">
        <v>4.699158309630737E-3</v>
      </c>
      <c r="P29" s="101"/>
      <c r="U29" s="78"/>
    </row>
    <row r="30" spans="1:21" ht="12.75" customHeight="1" x14ac:dyDescent="0.2">
      <c r="A30" s="173" t="s">
        <v>2</v>
      </c>
      <c r="B30" s="296">
        <v>0.73060000000000003</v>
      </c>
      <c r="C30" s="204">
        <v>0.3674</v>
      </c>
      <c r="D30" s="297">
        <v>0.32851999999999998</v>
      </c>
      <c r="E30" s="296">
        <v>0.19200999999999999</v>
      </c>
      <c r="F30" s="204">
        <v>3.8100000000000002E-2</v>
      </c>
      <c r="G30" s="297">
        <v>1.4E-2</v>
      </c>
      <c r="H30" s="204">
        <v>6.1999999999999989E-3</v>
      </c>
      <c r="I30" s="204">
        <v>3.0000000000000001E-3</v>
      </c>
      <c r="J30" s="204">
        <v>2.3899999999999998E-2</v>
      </c>
      <c r="K30" s="296">
        <v>0.218</v>
      </c>
      <c r="L30" s="204">
        <v>0.4587</v>
      </c>
      <c r="M30" s="297">
        <v>0.54620000000000002</v>
      </c>
      <c r="N30" s="204">
        <v>2.9266300000000003</v>
      </c>
      <c r="O30" s="212">
        <v>1.2314528309485356E-2</v>
      </c>
      <c r="P30" s="101"/>
    </row>
    <row r="31" spans="1:21" x14ac:dyDescent="0.2">
      <c r="A31" s="173" t="s">
        <v>6</v>
      </c>
      <c r="B31" s="296">
        <v>8.1487879999999997</v>
      </c>
      <c r="C31" s="204">
        <v>7.1155110000000006</v>
      </c>
      <c r="D31" s="297">
        <v>6.0541700000000001</v>
      </c>
      <c r="E31" s="296">
        <v>5.5824199999999999</v>
      </c>
      <c r="F31" s="204">
        <v>4.6402610000000006</v>
      </c>
      <c r="G31" s="297">
        <v>2.44428</v>
      </c>
      <c r="H31" s="204">
        <v>1.6458789999999999</v>
      </c>
      <c r="I31" s="204">
        <v>1.42249</v>
      </c>
      <c r="J31" s="204">
        <v>3.259827</v>
      </c>
      <c r="K31" s="296">
        <v>6.8489019999999998</v>
      </c>
      <c r="L31" s="204">
        <v>6.1358379999999997</v>
      </c>
      <c r="M31" s="297">
        <v>7.6404230000000011</v>
      </c>
      <c r="N31" s="204">
        <v>60.938789000000007</v>
      </c>
      <c r="O31" s="212">
        <v>0.11551881874591569</v>
      </c>
      <c r="P31" s="101"/>
    </row>
    <row r="32" spans="1:21" x14ac:dyDescent="0.2">
      <c r="A32" s="173" t="s">
        <v>25</v>
      </c>
      <c r="B32" s="296">
        <v>133.08370600000001</v>
      </c>
      <c r="C32" s="204">
        <v>87.081234000000023</v>
      </c>
      <c r="D32" s="297">
        <v>84.657290999999987</v>
      </c>
      <c r="E32" s="296">
        <v>57.134539999999994</v>
      </c>
      <c r="F32" s="204">
        <v>31.038869999999999</v>
      </c>
      <c r="G32" s="297">
        <v>21.439640000000001</v>
      </c>
      <c r="H32" s="204">
        <v>19.304886</v>
      </c>
      <c r="I32" s="204">
        <v>18.362452000000001</v>
      </c>
      <c r="J32" s="204">
        <v>34.081555000000009</v>
      </c>
      <c r="K32" s="296">
        <v>66.029322999999991</v>
      </c>
      <c r="L32" s="204">
        <v>103.42830799999999</v>
      </c>
      <c r="M32" s="297">
        <v>128.56762499999996</v>
      </c>
      <c r="N32" s="204">
        <v>784.20942999999988</v>
      </c>
      <c r="O32" s="212">
        <v>2.5346970427483611E-2</v>
      </c>
      <c r="P32" s="101"/>
    </row>
    <row r="33" spans="1:16" x14ac:dyDescent="0.2">
      <c r="A33" s="173" t="s">
        <v>5</v>
      </c>
      <c r="B33" s="296">
        <v>59.554235999999996</v>
      </c>
      <c r="C33" s="204">
        <v>42.039859999999997</v>
      </c>
      <c r="D33" s="297">
        <v>38.286495000000002</v>
      </c>
      <c r="E33" s="296">
        <v>22.587351999999999</v>
      </c>
      <c r="F33" s="204">
        <v>9.9713220000000025</v>
      </c>
      <c r="G33" s="297">
        <v>5.9689469999999991</v>
      </c>
      <c r="H33" s="204">
        <v>5.0720640000000001</v>
      </c>
      <c r="I33" s="204">
        <v>5.023784</v>
      </c>
      <c r="J33" s="204">
        <v>9.8140199999999975</v>
      </c>
      <c r="K33" s="296">
        <v>24.910846999999993</v>
      </c>
      <c r="L33" s="204">
        <v>43.294245000000018</v>
      </c>
      <c r="M33" s="297">
        <v>51.963944000000005</v>
      </c>
      <c r="N33" s="204">
        <v>318.48711600000007</v>
      </c>
      <c r="O33" s="212">
        <v>2.0953558283408773E-2</v>
      </c>
      <c r="P33" s="101"/>
    </row>
    <row r="34" spans="1:16" x14ac:dyDescent="0.2">
      <c r="A34" s="173" t="s">
        <v>3</v>
      </c>
      <c r="B34" s="296">
        <v>1.0298099999999999</v>
      </c>
      <c r="C34" s="204">
        <v>0.89349000000000001</v>
      </c>
      <c r="D34" s="297">
        <v>0.98199999999999998</v>
      </c>
      <c r="E34" s="296">
        <v>0.71905999999999992</v>
      </c>
      <c r="F34" s="204">
        <v>0.64079999999999993</v>
      </c>
      <c r="G34" s="297">
        <v>1.2593099999999999</v>
      </c>
      <c r="H34" s="204">
        <v>1.28887</v>
      </c>
      <c r="I34" s="204">
        <v>0.94620000000000004</v>
      </c>
      <c r="J34" s="204">
        <v>1.04678</v>
      </c>
      <c r="K34" s="296">
        <v>2.427E-2</v>
      </c>
      <c r="L34" s="204">
        <v>5.049E-2</v>
      </c>
      <c r="M34" s="297">
        <v>5.2620000000000007E-2</v>
      </c>
      <c r="N34" s="204">
        <v>8.9336999999999982</v>
      </c>
      <c r="O34" s="212">
        <v>5.9372427835291874E-3</v>
      </c>
      <c r="P34" s="101"/>
    </row>
    <row r="35" spans="1:16" ht="11.45"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1.6620845588670857E-2</v>
      </c>
    </row>
    <row r="40" spans="1:16" x14ac:dyDescent="0.2">
      <c r="B40" s="120"/>
      <c r="C40" s="120"/>
      <c r="D40" s="120"/>
      <c r="M40" s="109" t="s">
        <v>59</v>
      </c>
      <c r="N40" s="116">
        <f>O8</f>
        <v>2.6585959876525796E-2</v>
      </c>
    </row>
    <row r="41" spans="1:16" x14ac:dyDescent="0.2">
      <c r="B41" s="78"/>
      <c r="C41" s="78"/>
      <c r="D41" s="78"/>
      <c r="M41" s="109" t="s">
        <v>117</v>
      </c>
      <c r="N41" s="116">
        <f>O9</f>
        <v>2.0368836721475918E-2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{F8394BEE-CFA3-48C5-AEE8-EF2DBA986E2D}</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{5A266521-9702-49CC-8735-2801FAA5A20F}</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F8394BEE-CFA3-48C5-AEE8-EF2DBA986E2D}">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5A266521-9702-49CC-8735-2801FAA5A20F}">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dimension ref="A1:U42"/>
  <sheetViews>
    <sheetView showGridLines="0" view="pageBreakPreview" topLeftCell="A22" zoomScaleNormal="70" zoomScaleSheetLayoutView="100" workbookViewId="0">
      <selection activeCell="T52" sqref="T52"/>
    </sheetView>
  </sheetViews>
  <sheetFormatPr defaultColWidth="9.140625" defaultRowHeight="12" x14ac:dyDescent="0.2"/>
  <cols>
    <col min="1" max="1" width="33.28515625" style="74" customWidth="1"/>
    <col min="2" max="2" width="7.7109375" style="74" customWidth="1"/>
    <col min="3" max="14" width="8" style="74" customWidth="1"/>
    <col min="15" max="15" width="6.85546875" style="74" customWidth="1"/>
    <col min="16" max="21" width="9.140625" style="74" customWidth="1"/>
    <col min="22" max="16384" width="9.140625" style="74"/>
  </cols>
  <sheetData>
    <row r="1" spans="1:21" ht="18" x14ac:dyDescent="0.25">
      <c r="A1" s="247" t="s">
        <v>286</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3" t="s">
        <v>43</v>
      </c>
      <c r="F5" s="334"/>
      <c r="G5" s="335"/>
      <c r="H5" s="334" t="s">
        <v>44</v>
      </c>
      <c r="I5" s="334"/>
      <c r="J5" s="334"/>
      <c r="K5" s="333" t="s">
        <v>45</v>
      </c>
      <c r="L5" s="334"/>
      <c r="M5" s="335"/>
      <c r="N5" s="336" t="s">
        <v>7</v>
      </c>
      <c r="O5" s="343" t="s">
        <v>216</v>
      </c>
    </row>
    <row r="6" spans="1:21" x14ac:dyDescent="0.2">
      <c r="A6" s="176"/>
      <c r="B6" s="288" t="s">
        <v>8</v>
      </c>
      <c r="C6" s="287" t="s">
        <v>9</v>
      </c>
      <c r="D6" s="289" t="s">
        <v>10</v>
      </c>
      <c r="E6" s="288" t="s">
        <v>11</v>
      </c>
      <c r="F6" s="287" t="s">
        <v>12</v>
      </c>
      <c r="G6" s="289" t="s">
        <v>13</v>
      </c>
      <c r="H6" s="231" t="s">
        <v>14</v>
      </c>
      <c r="I6" s="231" t="s">
        <v>15</v>
      </c>
      <c r="J6" s="231" t="s">
        <v>16</v>
      </c>
      <c r="K6" s="288" t="s">
        <v>17</v>
      </c>
      <c r="L6" s="287" t="s">
        <v>18</v>
      </c>
      <c r="M6" s="289" t="s">
        <v>19</v>
      </c>
      <c r="N6" s="336"/>
      <c r="O6" s="343"/>
      <c r="P6" s="109"/>
      <c r="U6" s="109"/>
    </row>
    <row r="7" spans="1:21" ht="13.5" x14ac:dyDescent="0.2">
      <c r="A7" s="170" t="s">
        <v>203</v>
      </c>
      <c r="B7" s="294">
        <v>973.08539999999971</v>
      </c>
      <c r="C7" s="203">
        <v>972.82509999999979</v>
      </c>
      <c r="D7" s="295">
        <v>973.04809999999964</v>
      </c>
      <c r="E7" s="294">
        <v>982.94709999999975</v>
      </c>
      <c r="F7" s="203">
        <v>982.94709999999975</v>
      </c>
      <c r="G7" s="295">
        <v>982.82609999999977</v>
      </c>
      <c r="H7" s="203">
        <v>980.74009999999964</v>
      </c>
      <c r="I7" s="203">
        <v>980.73109999999963</v>
      </c>
      <c r="J7" s="203">
        <v>980.73109999999963</v>
      </c>
      <c r="K7" s="294">
        <v>980.73109999999963</v>
      </c>
      <c r="L7" s="203">
        <v>980.73109999999963</v>
      </c>
      <c r="M7" s="295">
        <v>980.7370999999996</v>
      </c>
      <c r="N7" s="203">
        <v>980.7370999999996</v>
      </c>
      <c r="O7" s="210">
        <v>2.6049927961658722E-2</v>
      </c>
      <c r="P7" s="111"/>
      <c r="U7" s="60"/>
    </row>
    <row r="8" spans="1:21" x14ac:dyDescent="0.2">
      <c r="A8" s="170" t="s">
        <v>163</v>
      </c>
      <c r="B8" s="294">
        <v>624.10397599999988</v>
      </c>
      <c r="C8" s="203">
        <v>400.32144900000009</v>
      </c>
      <c r="D8" s="295">
        <v>364.19347599999998</v>
      </c>
      <c r="E8" s="294">
        <v>298.14970699999992</v>
      </c>
      <c r="F8" s="203">
        <v>210.21280800000002</v>
      </c>
      <c r="G8" s="295">
        <v>184.26495200000002</v>
      </c>
      <c r="H8" s="203">
        <v>159.34067200000001</v>
      </c>
      <c r="I8" s="203">
        <v>165.58306800000003</v>
      </c>
      <c r="J8" s="203">
        <v>271.45912799999996</v>
      </c>
      <c r="K8" s="294">
        <v>424.00305800000001</v>
      </c>
      <c r="L8" s="203">
        <v>520.78634899999997</v>
      </c>
      <c r="M8" s="295">
        <v>554.00368700000024</v>
      </c>
      <c r="N8" s="203">
        <v>4176.4223300000003</v>
      </c>
      <c r="O8" s="210">
        <v>3.1440236288626529E-2</v>
      </c>
      <c r="P8" s="111"/>
      <c r="U8" s="60"/>
    </row>
    <row r="9" spans="1:21" x14ac:dyDescent="0.2">
      <c r="A9" s="170" t="s">
        <v>164</v>
      </c>
      <c r="B9" s="294">
        <v>400.675363</v>
      </c>
      <c r="C9" s="203">
        <v>297.600281</v>
      </c>
      <c r="D9" s="295">
        <v>269.70435599999996</v>
      </c>
      <c r="E9" s="294">
        <v>215.328979</v>
      </c>
      <c r="F9" s="203">
        <v>135.46581300000003</v>
      </c>
      <c r="G9" s="295">
        <v>114.16741</v>
      </c>
      <c r="H9" s="203">
        <v>91.981617</v>
      </c>
      <c r="I9" s="203">
        <v>98.516528999999991</v>
      </c>
      <c r="J9" s="203">
        <v>129.38417200000001</v>
      </c>
      <c r="K9" s="294">
        <v>219.46292900000003</v>
      </c>
      <c r="L9" s="203">
        <v>312.20215399999995</v>
      </c>
      <c r="M9" s="295">
        <v>354.40814899999998</v>
      </c>
      <c r="N9" s="203">
        <v>2638.8977519999999</v>
      </c>
      <c r="O9" s="211">
        <v>3.6148002588109816E-2</v>
      </c>
      <c r="P9" s="101"/>
      <c r="U9" s="104"/>
    </row>
    <row r="10" spans="1:21" x14ac:dyDescent="0.2">
      <c r="A10" s="173" t="s">
        <v>40</v>
      </c>
      <c r="B10" s="296">
        <v>84.310324999999992</v>
      </c>
      <c r="C10" s="204">
        <v>86.61689100000001</v>
      </c>
      <c r="D10" s="297">
        <v>101.48362</v>
      </c>
      <c r="E10" s="296">
        <v>63.474550000000001</v>
      </c>
      <c r="F10" s="204">
        <v>52.723621999999999</v>
      </c>
      <c r="G10" s="297">
        <v>14.22508</v>
      </c>
      <c r="H10" s="204">
        <v>2.1672099999999999</v>
      </c>
      <c r="I10" s="204">
        <v>32.863410000000002</v>
      </c>
      <c r="J10" s="204">
        <v>41.85604</v>
      </c>
      <c r="K10" s="296">
        <v>69.576580000000007</v>
      </c>
      <c r="L10" s="204">
        <v>53.536139999999996</v>
      </c>
      <c r="M10" s="297">
        <v>32.887790000000003</v>
      </c>
      <c r="N10" s="204">
        <v>635.72125800000003</v>
      </c>
      <c r="O10" s="212">
        <v>6.9795148881110713E-2</v>
      </c>
      <c r="P10" s="101"/>
      <c r="U10" s="128"/>
    </row>
    <row r="11" spans="1:21" x14ac:dyDescent="0.2">
      <c r="A11" s="173" t="s">
        <v>39</v>
      </c>
      <c r="B11" s="296">
        <v>4.5910000000000002</v>
      </c>
      <c r="C11" s="204">
        <v>3.3340000000000001</v>
      </c>
      <c r="D11" s="297">
        <v>3.1019999999999999</v>
      </c>
      <c r="E11" s="296">
        <v>2.536</v>
      </c>
      <c r="F11" s="204">
        <v>1.341</v>
      </c>
      <c r="G11" s="297">
        <v>0.90100000000000002</v>
      </c>
      <c r="H11" s="204">
        <v>0.82599999999999996</v>
      </c>
      <c r="I11" s="204">
        <v>0.60799999999999998</v>
      </c>
      <c r="J11" s="204">
        <v>1.4159999999999999</v>
      </c>
      <c r="K11" s="296">
        <v>2.7251669999999999</v>
      </c>
      <c r="L11" s="204">
        <v>3.855</v>
      </c>
      <c r="M11" s="297">
        <v>3.7160010000000003</v>
      </c>
      <c r="N11" s="204">
        <v>28.951168000000003</v>
      </c>
      <c r="O11" s="212">
        <v>5.8429733172103905E-2</v>
      </c>
      <c r="P11" s="101"/>
      <c r="U11" s="128"/>
    </row>
    <row r="12" spans="1:21" x14ac:dyDescent="0.2">
      <c r="A12" s="173" t="s">
        <v>38</v>
      </c>
      <c r="B12" s="296">
        <v>0</v>
      </c>
      <c r="C12" s="204">
        <v>0.18777000000000002</v>
      </c>
      <c r="D12" s="297">
        <v>0</v>
      </c>
      <c r="E12" s="296">
        <v>0.23519999999999999</v>
      </c>
      <c r="F12" s="204">
        <v>0</v>
      </c>
      <c r="G12" s="297">
        <v>0.25584000000000001</v>
      </c>
      <c r="H12" s="204">
        <v>0.35624</v>
      </c>
      <c r="I12" s="204">
        <v>0</v>
      </c>
      <c r="J12" s="204">
        <v>7.8650000000000012E-2</v>
      </c>
      <c r="K12" s="296">
        <v>0.34067999999999998</v>
      </c>
      <c r="L12" s="204">
        <v>0.24965999999999999</v>
      </c>
      <c r="M12" s="297">
        <v>0.89946000000000004</v>
      </c>
      <c r="N12" s="204">
        <v>2.6034999999999999</v>
      </c>
      <c r="O12" s="212">
        <v>5.0491262255991762E-4</v>
      </c>
      <c r="P12" s="101"/>
      <c r="U12" s="128"/>
    </row>
    <row r="13" spans="1:21" x14ac:dyDescent="0.2">
      <c r="A13" s="173" t="s">
        <v>60</v>
      </c>
      <c r="B13" s="296">
        <v>0</v>
      </c>
      <c r="C13" s="204">
        <v>0.35060000000000002</v>
      </c>
      <c r="D13" s="297">
        <v>0.76679999999999993</v>
      </c>
      <c r="E13" s="296">
        <v>0.80149999999999999</v>
      </c>
      <c r="F13" s="204">
        <v>0.3508</v>
      </c>
      <c r="G13" s="297">
        <v>0.39479999999999998</v>
      </c>
      <c r="H13" s="204">
        <v>0.1014</v>
      </c>
      <c r="I13" s="204">
        <v>0.39539999999999997</v>
      </c>
      <c r="J13" s="204">
        <v>0.53539999999999999</v>
      </c>
      <c r="K13" s="296">
        <v>0.2863</v>
      </c>
      <c r="L13" s="204">
        <v>7.3599999999999999E-2</v>
      </c>
      <c r="M13" s="297">
        <v>9.11E-2</v>
      </c>
      <c r="N13" s="204">
        <v>4.1476999999999995</v>
      </c>
      <c r="O13" s="212">
        <v>4.6990034888319376E-2</v>
      </c>
      <c r="P13" s="101"/>
      <c r="U13" s="128"/>
    </row>
    <row r="14" spans="1:21" x14ac:dyDescent="0.2">
      <c r="A14" s="173" t="s">
        <v>61</v>
      </c>
      <c r="B14" s="296">
        <v>0</v>
      </c>
      <c r="C14" s="204">
        <v>0</v>
      </c>
      <c r="D14" s="297">
        <v>0</v>
      </c>
      <c r="E14" s="296">
        <v>0</v>
      </c>
      <c r="F14" s="204">
        <v>0</v>
      </c>
      <c r="G14" s="297">
        <v>0</v>
      </c>
      <c r="H14" s="204">
        <v>0</v>
      </c>
      <c r="I14" s="204">
        <v>0</v>
      </c>
      <c r="J14" s="204">
        <v>0</v>
      </c>
      <c r="K14" s="296">
        <v>0</v>
      </c>
      <c r="L14" s="204">
        <v>0</v>
      </c>
      <c r="M14" s="297">
        <v>0</v>
      </c>
      <c r="N14" s="204">
        <v>0</v>
      </c>
      <c r="O14" s="212">
        <v>0</v>
      </c>
      <c r="P14" s="101"/>
      <c r="U14" s="128"/>
    </row>
    <row r="15" spans="1:21" x14ac:dyDescent="0.2">
      <c r="A15" s="173" t="s">
        <v>62</v>
      </c>
      <c r="B15" s="296">
        <v>0</v>
      </c>
      <c r="C15" s="204">
        <v>0</v>
      </c>
      <c r="D15" s="297">
        <v>0</v>
      </c>
      <c r="E15" s="296">
        <v>1E-3</v>
      </c>
      <c r="F15" s="204">
        <v>2E-3</v>
      </c>
      <c r="G15" s="297">
        <v>3.0000000000000001E-3</v>
      </c>
      <c r="H15" s="204">
        <v>1.6000000000000001E-3</v>
      </c>
      <c r="I15" s="204">
        <v>1.5E-3</v>
      </c>
      <c r="J15" s="204">
        <v>1.2999999999999997E-3</v>
      </c>
      <c r="K15" s="296">
        <v>5.0000000000000001E-4</v>
      </c>
      <c r="L15" s="204">
        <v>0</v>
      </c>
      <c r="M15" s="297">
        <v>2.0000000000000001E-4</v>
      </c>
      <c r="N15" s="204">
        <v>1.11E-2</v>
      </c>
      <c r="O15" s="212">
        <v>5.5603171685061643E-3</v>
      </c>
      <c r="P15" s="101"/>
      <c r="U15" s="128"/>
    </row>
    <row r="16" spans="1:21" x14ac:dyDescent="0.2">
      <c r="A16" s="173" t="s">
        <v>37</v>
      </c>
      <c r="B16" s="296">
        <v>169.28968</v>
      </c>
      <c r="C16" s="204">
        <v>102.90317</v>
      </c>
      <c r="D16" s="297">
        <v>68.497749999999996</v>
      </c>
      <c r="E16" s="296">
        <v>78.038629999999998</v>
      </c>
      <c r="F16" s="204">
        <v>35.947000000000003</v>
      </c>
      <c r="G16" s="297">
        <v>60.888260000000002</v>
      </c>
      <c r="H16" s="204">
        <v>55.047530000000002</v>
      </c>
      <c r="I16" s="204">
        <v>31.488389999999999</v>
      </c>
      <c r="J16" s="204">
        <v>44.310600000000008</v>
      </c>
      <c r="K16" s="296">
        <v>70.044330000000002</v>
      </c>
      <c r="L16" s="204">
        <v>132.99873000000002</v>
      </c>
      <c r="M16" s="297">
        <v>186.85666000000001</v>
      </c>
      <c r="N16" s="204">
        <v>1036.3107299999999</v>
      </c>
      <c r="O16" s="212">
        <v>3.3783803175319142E-2</v>
      </c>
      <c r="P16" s="101"/>
      <c r="U16" s="128"/>
    </row>
    <row r="17" spans="1:21" x14ac:dyDescent="0.2">
      <c r="A17" s="173" t="s">
        <v>72</v>
      </c>
      <c r="B17" s="296">
        <v>0</v>
      </c>
      <c r="C17" s="204">
        <v>0</v>
      </c>
      <c r="D17" s="297">
        <v>0</v>
      </c>
      <c r="E17" s="296">
        <v>0</v>
      </c>
      <c r="F17" s="204">
        <v>0</v>
      </c>
      <c r="G17" s="297">
        <v>0</v>
      </c>
      <c r="H17" s="204">
        <v>0</v>
      </c>
      <c r="I17" s="204">
        <v>0</v>
      </c>
      <c r="J17" s="204">
        <v>0</v>
      </c>
      <c r="K17" s="296">
        <v>0</v>
      </c>
      <c r="L17" s="204">
        <v>0</v>
      </c>
      <c r="M17" s="297">
        <v>0</v>
      </c>
      <c r="N17" s="204">
        <v>0</v>
      </c>
      <c r="O17" s="212">
        <v>0</v>
      </c>
      <c r="P17" s="101"/>
      <c r="U17" s="128"/>
    </row>
    <row r="18" spans="1:21" x14ac:dyDescent="0.2">
      <c r="A18" s="173" t="s">
        <v>36</v>
      </c>
      <c r="B18" s="296">
        <v>0</v>
      </c>
      <c r="C18" s="204">
        <v>0</v>
      </c>
      <c r="D18" s="297">
        <v>0</v>
      </c>
      <c r="E18" s="296">
        <v>0</v>
      </c>
      <c r="F18" s="204">
        <v>0</v>
      </c>
      <c r="G18" s="297">
        <v>0</v>
      </c>
      <c r="H18" s="204">
        <v>0</v>
      </c>
      <c r="I18" s="204">
        <v>0</v>
      </c>
      <c r="J18" s="204">
        <v>0</v>
      </c>
      <c r="K18" s="296">
        <v>0</v>
      </c>
      <c r="L18" s="204">
        <v>0</v>
      </c>
      <c r="M18" s="297">
        <v>0</v>
      </c>
      <c r="N18" s="204">
        <v>0</v>
      </c>
      <c r="O18" s="212">
        <v>0</v>
      </c>
      <c r="P18" s="101"/>
      <c r="U18" s="128"/>
    </row>
    <row r="19" spans="1:21" x14ac:dyDescent="0.2">
      <c r="A19" s="173" t="s">
        <v>35</v>
      </c>
      <c r="B19" s="296">
        <v>0</v>
      </c>
      <c r="C19" s="204">
        <v>0</v>
      </c>
      <c r="D19" s="297">
        <v>0</v>
      </c>
      <c r="E19" s="296">
        <v>0</v>
      </c>
      <c r="F19" s="204">
        <v>0</v>
      </c>
      <c r="G19" s="297">
        <v>0</v>
      </c>
      <c r="H19" s="204">
        <v>0</v>
      </c>
      <c r="I19" s="204">
        <v>0</v>
      </c>
      <c r="J19" s="204">
        <v>0</v>
      </c>
      <c r="K19" s="296">
        <v>0</v>
      </c>
      <c r="L19" s="204">
        <v>0</v>
      </c>
      <c r="M19" s="297">
        <v>0</v>
      </c>
      <c r="N19" s="204">
        <v>0</v>
      </c>
      <c r="O19" s="212">
        <v>0</v>
      </c>
      <c r="P19" s="101"/>
      <c r="U19" s="128"/>
    </row>
    <row r="20" spans="1:21" x14ac:dyDescent="0.2">
      <c r="A20" s="173" t="s">
        <v>34</v>
      </c>
      <c r="B20" s="296">
        <v>0</v>
      </c>
      <c r="C20" s="204">
        <v>0</v>
      </c>
      <c r="D20" s="297">
        <v>0</v>
      </c>
      <c r="E20" s="296">
        <v>0</v>
      </c>
      <c r="F20" s="204">
        <v>0</v>
      </c>
      <c r="G20" s="297">
        <v>0</v>
      </c>
      <c r="H20" s="204">
        <v>0</v>
      </c>
      <c r="I20" s="204">
        <v>0</v>
      </c>
      <c r="J20" s="204">
        <v>0</v>
      </c>
      <c r="K20" s="296">
        <v>0</v>
      </c>
      <c r="L20" s="204">
        <v>0</v>
      </c>
      <c r="M20" s="297">
        <v>0</v>
      </c>
      <c r="N20" s="204">
        <v>0</v>
      </c>
      <c r="O20" s="212">
        <v>0</v>
      </c>
      <c r="P20" s="101"/>
      <c r="U20" s="128"/>
    </row>
    <row r="21" spans="1:21" x14ac:dyDescent="0.2">
      <c r="A21" s="173" t="s">
        <v>33</v>
      </c>
      <c r="B21" s="296">
        <v>0</v>
      </c>
      <c r="C21" s="204">
        <v>0</v>
      </c>
      <c r="D21" s="297">
        <v>0</v>
      </c>
      <c r="E21" s="296">
        <v>0</v>
      </c>
      <c r="F21" s="204">
        <v>0</v>
      </c>
      <c r="G21" s="297">
        <v>0</v>
      </c>
      <c r="H21" s="204">
        <v>0</v>
      </c>
      <c r="I21" s="204">
        <v>0</v>
      </c>
      <c r="J21" s="204">
        <v>0</v>
      </c>
      <c r="K21" s="296">
        <v>0</v>
      </c>
      <c r="L21" s="204">
        <v>0</v>
      </c>
      <c r="M21" s="297">
        <v>0</v>
      </c>
      <c r="N21" s="204">
        <v>0</v>
      </c>
      <c r="O21" s="212">
        <v>0</v>
      </c>
      <c r="P21" s="101"/>
      <c r="U21" s="128"/>
    </row>
    <row r="22" spans="1:21" x14ac:dyDescent="0.2">
      <c r="A22" s="173" t="s">
        <v>32</v>
      </c>
      <c r="B22" s="296">
        <v>0</v>
      </c>
      <c r="C22" s="204">
        <v>0</v>
      </c>
      <c r="D22" s="297">
        <v>0</v>
      </c>
      <c r="E22" s="296">
        <v>0</v>
      </c>
      <c r="F22" s="204">
        <v>0</v>
      </c>
      <c r="G22" s="297">
        <v>0</v>
      </c>
      <c r="H22" s="204">
        <v>0</v>
      </c>
      <c r="I22" s="204">
        <v>0</v>
      </c>
      <c r="J22" s="204">
        <v>0</v>
      </c>
      <c r="K22" s="296">
        <v>0</v>
      </c>
      <c r="L22" s="204">
        <v>0</v>
      </c>
      <c r="M22" s="297">
        <v>0</v>
      </c>
      <c r="N22" s="204">
        <v>0</v>
      </c>
      <c r="O22" s="212">
        <v>0</v>
      </c>
      <c r="P22" s="101"/>
      <c r="U22" s="128"/>
    </row>
    <row r="23" spans="1:21" x14ac:dyDescent="0.2">
      <c r="A23" s="173" t="s">
        <v>3</v>
      </c>
      <c r="B23" s="296">
        <v>0</v>
      </c>
      <c r="C23" s="204">
        <v>0</v>
      </c>
      <c r="D23" s="297">
        <v>0</v>
      </c>
      <c r="E23" s="296">
        <v>0</v>
      </c>
      <c r="F23" s="204">
        <v>0</v>
      </c>
      <c r="G23" s="297">
        <v>0</v>
      </c>
      <c r="H23" s="204">
        <v>0</v>
      </c>
      <c r="I23" s="204">
        <v>0</v>
      </c>
      <c r="J23" s="204">
        <v>0</v>
      </c>
      <c r="K23" s="296">
        <v>0</v>
      </c>
      <c r="L23" s="204">
        <v>0</v>
      </c>
      <c r="M23" s="297">
        <v>0</v>
      </c>
      <c r="N23" s="204">
        <v>0</v>
      </c>
      <c r="O23" s="212">
        <v>0</v>
      </c>
      <c r="P23" s="101"/>
      <c r="U23" s="128"/>
    </row>
    <row r="24" spans="1:21" x14ac:dyDescent="0.2">
      <c r="A24" s="173" t="s">
        <v>31</v>
      </c>
      <c r="B24" s="296">
        <v>0.4</v>
      </c>
      <c r="C24" s="204">
        <v>0.30199999999999999</v>
      </c>
      <c r="D24" s="297">
        <v>1.1703800000000002</v>
      </c>
      <c r="E24" s="296">
        <v>0.14399999999999999</v>
      </c>
      <c r="F24" s="204">
        <v>0.126</v>
      </c>
      <c r="G24" s="297">
        <v>7.1999999999999995E-2</v>
      </c>
      <c r="H24" s="204">
        <v>0</v>
      </c>
      <c r="I24" s="204">
        <v>4.7799999999999995E-2</v>
      </c>
      <c r="J24" s="204">
        <v>8.9950000000000002E-2</v>
      </c>
      <c r="K24" s="296">
        <v>0.24489</v>
      </c>
      <c r="L24" s="204">
        <v>0.42130000000000001</v>
      </c>
      <c r="M24" s="297">
        <v>0.34970999999999997</v>
      </c>
      <c r="N24" s="204">
        <v>3.3680300000000001</v>
      </c>
      <c r="O24" s="212">
        <v>1.6242430584783783E-2</v>
      </c>
      <c r="P24" s="101"/>
      <c r="U24" s="128"/>
    </row>
    <row r="25" spans="1:21" x14ac:dyDescent="0.2">
      <c r="A25" s="173" t="s">
        <v>30</v>
      </c>
      <c r="B25" s="296">
        <v>142.08435800000001</v>
      </c>
      <c r="C25" s="204">
        <v>103.90585</v>
      </c>
      <c r="D25" s="297">
        <v>94.68380599999999</v>
      </c>
      <c r="E25" s="296">
        <v>70.098098999999991</v>
      </c>
      <c r="F25" s="204">
        <v>44.975391000000002</v>
      </c>
      <c r="G25" s="297">
        <v>37.427430000000001</v>
      </c>
      <c r="H25" s="204">
        <v>33.481636999999999</v>
      </c>
      <c r="I25" s="204">
        <v>33.112028999999993</v>
      </c>
      <c r="J25" s="204">
        <v>41.096232000000001</v>
      </c>
      <c r="K25" s="296">
        <v>76.244481999999991</v>
      </c>
      <c r="L25" s="204">
        <v>121.06772399999997</v>
      </c>
      <c r="M25" s="297">
        <v>129.60722800000002</v>
      </c>
      <c r="N25" s="204">
        <v>927.78426599999989</v>
      </c>
      <c r="O25" s="212">
        <v>4.685207698137149E-2</v>
      </c>
      <c r="P25" s="101"/>
      <c r="U25" s="98"/>
    </row>
    <row r="26" spans="1:21" ht="13.5" customHeight="1" x14ac:dyDescent="0.2">
      <c r="A26" s="171" t="s">
        <v>190</v>
      </c>
      <c r="B26" s="294">
        <v>180.91540000000001</v>
      </c>
      <c r="C26" s="203">
        <v>120.31319999999999</v>
      </c>
      <c r="D26" s="295">
        <v>102.59322099999999</v>
      </c>
      <c r="E26" s="294">
        <v>71.25269999999999</v>
      </c>
      <c r="F26" s="203">
        <v>28.012398999999998</v>
      </c>
      <c r="G26" s="295">
        <v>22.514900999999998</v>
      </c>
      <c r="H26" s="203">
        <v>19.392199999999999</v>
      </c>
      <c r="I26" s="203">
        <v>19.0733</v>
      </c>
      <c r="J26" s="203">
        <v>36.368121000000002</v>
      </c>
      <c r="K26" s="294">
        <v>84.674099999999996</v>
      </c>
      <c r="L26" s="203">
        <v>137.72190000000003</v>
      </c>
      <c r="M26" s="295">
        <v>168.699692</v>
      </c>
      <c r="N26" s="203">
        <v>991.53113399999995</v>
      </c>
      <c r="O26" s="211"/>
      <c r="P26" s="10"/>
      <c r="U26" s="78"/>
    </row>
    <row r="27" spans="1:21" ht="13.5" customHeight="1" x14ac:dyDescent="0.2">
      <c r="A27" s="171" t="s">
        <v>305</v>
      </c>
      <c r="B27" s="294">
        <v>493.36761399999995</v>
      </c>
      <c r="C27" s="203">
        <v>349.63970500000005</v>
      </c>
      <c r="D27" s="295">
        <v>303.56349299999994</v>
      </c>
      <c r="E27" s="294">
        <v>229.51076399999999</v>
      </c>
      <c r="F27" s="203">
        <v>117.84242399999999</v>
      </c>
      <c r="G27" s="295">
        <v>97.336069000000023</v>
      </c>
      <c r="H27" s="203">
        <v>78.247355000000013</v>
      </c>
      <c r="I27" s="203">
        <v>78.573687000000007</v>
      </c>
      <c r="J27" s="203">
        <v>125.430521</v>
      </c>
      <c r="K27" s="294">
        <v>253.39817100000002</v>
      </c>
      <c r="L27" s="203">
        <v>379.26225799999997</v>
      </c>
      <c r="M27" s="295">
        <v>458.57528099999996</v>
      </c>
      <c r="N27" s="203">
        <v>2964.7473420000001</v>
      </c>
      <c r="O27" s="211">
        <v>4.4969550966652956E-2</v>
      </c>
      <c r="P27" s="10"/>
      <c r="U27" s="78"/>
    </row>
    <row r="28" spans="1:21" ht="12.75" customHeight="1" x14ac:dyDescent="0.2">
      <c r="A28" s="173" t="s">
        <v>26</v>
      </c>
      <c r="B28" s="296">
        <v>73.710984999999994</v>
      </c>
      <c r="C28" s="204">
        <v>65.110943000000006</v>
      </c>
      <c r="D28" s="297">
        <v>63.291449</v>
      </c>
      <c r="E28" s="296">
        <v>60.960286000000004</v>
      </c>
      <c r="F28" s="204">
        <v>45.508822000000002</v>
      </c>
      <c r="G28" s="297">
        <v>42.028133000000004</v>
      </c>
      <c r="H28" s="204">
        <v>29.532087999999998</v>
      </c>
      <c r="I28" s="204">
        <v>30.762128999999998</v>
      </c>
      <c r="J28" s="204">
        <v>35.641383000000005</v>
      </c>
      <c r="K28" s="296">
        <v>59.549724999999995</v>
      </c>
      <c r="L28" s="204">
        <v>67.183488999999994</v>
      </c>
      <c r="M28" s="297">
        <v>67.696011999999996</v>
      </c>
      <c r="N28" s="204">
        <v>640.97544400000004</v>
      </c>
      <c r="O28" s="212">
        <v>4.3481823572160044E-2</v>
      </c>
      <c r="P28" s="101"/>
      <c r="U28" s="78"/>
    </row>
    <row r="29" spans="1:21" ht="12.75" customHeight="1" x14ac:dyDescent="0.2">
      <c r="A29" s="173" t="s">
        <v>0</v>
      </c>
      <c r="B29" s="296">
        <v>1.04854</v>
      </c>
      <c r="C29" s="204">
        <v>0.66248000000000007</v>
      </c>
      <c r="D29" s="297">
        <v>0.58970999999999996</v>
      </c>
      <c r="E29" s="296">
        <v>0.64942</v>
      </c>
      <c r="F29" s="204">
        <v>0.23637</v>
      </c>
      <c r="G29" s="297">
        <v>0.12160999999999998</v>
      </c>
      <c r="H29" s="204">
        <v>0.10267999999999999</v>
      </c>
      <c r="I29" s="204">
        <v>7.6020000000000004E-2</v>
      </c>
      <c r="J29" s="204">
        <v>0.21976000000000001</v>
      </c>
      <c r="K29" s="296">
        <v>0.62978000000000001</v>
      </c>
      <c r="L29" s="204">
        <v>0.82638999999999996</v>
      </c>
      <c r="M29" s="297">
        <v>0.95128000000000013</v>
      </c>
      <c r="N29" s="204">
        <v>6.1140399999999993</v>
      </c>
      <c r="O29" s="212">
        <v>2.7222460446381051E-3</v>
      </c>
      <c r="P29" s="101"/>
      <c r="U29" s="78"/>
    </row>
    <row r="30" spans="1:21" ht="12.75" customHeight="1" x14ac:dyDescent="0.2">
      <c r="A30" s="173" t="s">
        <v>1</v>
      </c>
      <c r="B30" s="296">
        <v>3.1295999999999999</v>
      </c>
      <c r="C30" s="204">
        <v>2.0261</v>
      </c>
      <c r="D30" s="297">
        <v>1.7610999999999999</v>
      </c>
      <c r="E30" s="296">
        <v>1.1670999999999998</v>
      </c>
      <c r="F30" s="204">
        <v>0.22059999999999999</v>
      </c>
      <c r="G30" s="297">
        <v>5.4299999999999994E-2</v>
      </c>
      <c r="H30" s="204">
        <v>2.1899999999999999E-2</v>
      </c>
      <c r="I30" s="204">
        <v>1.89E-2</v>
      </c>
      <c r="J30" s="204">
        <v>0.2515</v>
      </c>
      <c r="K30" s="296">
        <v>1.1990000000000001</v>
      </c>
      <c r="L30" s="204">
        <v>1.9852000000000001</v>
      </c>
      <c r="M30" s="297">
        <v>2.9830999999999999</v>
      </c>
      <c r="N30" s="204">
        <v>14.8184</v>
      </c>
      <c r="O30" s="212">
        <v>2.7844358671094045E-2</v>
      </c>
      <c r="P30" s="101"/>
      <c r="U30" s="78"/>
    </row>
    <row r="31" spans="1:21" ht="12.75" customHeight="1" x14ac:dyDescent="0.2">
      <c r="A31" s="173" t="s">
        <v>2</v>
      </c>
      <c r="B31" s="296">
        <v>1.262</v>
      </c>
      <c r="C31" s="204">
        <v>0.88100000000000001</v>
      </c>
      <c r="D31" s="297">
        <v>0.74</v>
      </c>
      <c r="E31" s="296">
        <v>0.45400000000000001</v>
      </c>
      <c r="F31" s="204">
        <v>0.155</v>
      </c>
      <c r="G31" s="297">
        <v>5.7000000000000002E-2</v>
      </c>
      <c r="H31" s="204">
        <v>3.5999999999999997E-2</v>
      </c>
      <c r="I31" s="204">
        <v>4.1000000000000002E-2</v>
      </c>
      <c r="J31" s="204">
        <v>9.7000000000000003E-2</v>
      </c>
      <c r="K31" s="296">
        <v>0.32900000000000001</v>
      </c>
      <c r="L31" s="204">
        <v>0.69199999999999995</v>
      </c>
      <c r="M31" s="297">
        <v>1.3560000000000001</v>
      </c>
      <c r="N31" s="204">
        <v>6.1</v>
      </c>
      <c r="O31" s="212">
        <v>2.566727693212352E-2</v>
      </c>
      <c r="P31" s="101"/>
    </row>
    <row r="32" spans="1:21" x14ac:dyDescent="0.2">
      <c r="A32" s="173" t="s">
        <v>6</v>
      </c>
      <c r="B32" s="296">
        <v>0.184</v>
      </c>
      <c r="C32" s="204">
        <v>0.13400000000000001</v>
      </c>
      <c r="D32" s="297">
        <v>0.121</v>
      </c>
      <c r="E32" s="296">
        <v>8.5999999999999993E-2</v>
      </c>
      <c r="F32" s="204">
        <v>4.4999999999999998E-2</v>
      </c>
      <c r="G32" s="297">
        <v>3.4000000000000002E-2</v>
      </c>
      <c r="H32" s="204">
        <v>2.1999999999999999E-2</v>
      </c>
      <c r="I32" s="204">
        <v>6.0000000000000001E-3</v>
      </c>
      <c r="J32" s="204">
        <v>2.3E-2</v>
      </c>
      <c r="K32" s="296">
        <v>5.6000000000000001E-2</v>
      </c>
      <c r="L32" s="204">
        <v>1.9E-2</v>
      </c>
      <c r="M32" s="297">
        <v>0.26400000000000001</v>
      </c>
      <c r="N32" s="204">
        <v>0.99400000000000022</v>
      </c>
      <c r="O32" s="212">
        <v>1.8842794173911169E-3</v>
      </c>
      <c r="P32" s="101"/>
    </row>
    <row r="33" spans="1:16" x14ac:dyDescent="0.2">
      <c r="A33" s="173" t="s">
        <v>25</v>
      </c>
      <c r="B33" s="296">
        <v>238.54772799999998</v>
      </c>
      <c r="C33" s="204">
        <v>161.36770000000001</v>
      </c>
      <c r="D33" s="297">
        <v>135.69893999999996</v>
      </c>
      <c r="E33" s="296">
        <v>94.793510000000012</v>
      </c>
      <c r="F33" s="204">
        <v>41.427209999999995</v>
      </c>
      <c r="G33" s="297">
        <v>32.24136</v>
      </c>
      <c r="H33" s="204">
        <v>28.897393000000001</v>
      </c>
      <c r="I33" s="204">
        <v>28.921210000000002</v>
      </c>
      <c r="J33" s="204">
        <v>52.497219999999999</v>
      </c>
      <c r="K33" s="296">
        <v>111.60818300000004</v>
      </c>
      <c r="L33" s="204">
        <v>183.98017400000001</v>
      </c>
      <c r="M33" s="297">
        <v>225.536068</v>
      </c>
      <c r="N33" s="204">
        <v>1335.5166959999997</v>
      </c>
      <c r="O33" s="212">
        <v>4.3166150398016273E-2</v>
      </c>
      <c r="P33" s="101"/>
    </row>
    <row r="34" spans="1:16" x14ac:dyDescent="0.2">
      <c r="A34" s="173" t="s">
        <v>5</v>
      </c>
      <c r="B34" s="296">
        <v>168.88666999999998</v>
      </c>
      <c r="C34" s="204">
        <v>114.666494</v>
      </c>
      <c r="D34" s="297">
        <v>97.054155999999978</v>
      </c>
      <c r="E34" s="296">
        <v>67.830356000000009</v>
      </c>
      <c r="F34" s="204">
        <v>27.634412000000001</v>
      </c>
      <c r="G34" s="297">
        <v>20.313971000000002</v>
      </c>
      <c r="H34" s="204">
        <v>17.292250000000003</v>
      </c>
      <c r="I34" s="204">
        <v>16.650137999999998</v>
      </c>
      <c r="J34" s="204">
        <v>34.201387999999994</v>
      </c>
      <c r="K34" s="296">
        <v>76.689372999999989</v>
      </c>
      <c r="L34" s="204">
        <v>119.955547</v>
      </c>
      <c r="M34" s="297">
        <v>154.69626699999998</v>
      </c>
      <c r="N34" s="204">
        <v>915.87102199999981</v>
      </c>
      <c r="O34" s="212">
        <v>6.025599113893873E-2</v>
      </c>
      <c r="P34" s="101"/>
    </row>
    <row r="35" spans="1:16" x14ac:dyDescent="0.2">
      <c r="A35" s="173" t="s">
        <v>3</v>
      </c>
      <c r="B35" s="296">
        <v>6.5980909999999993</v>
      </c>
      <c r="C35" s="204">
        <v>4.7909879999999996</v>
      </c>
      <c r="D35" s="297">
        <v>4.307138000000001</v>
      </c>
      <c r="E35" s="296">
        <v>3.5700919999999998</v>
      </c>
      <c r="F35" s="204">
        <v>2.6150099999999998</v>
      </c>
      <c r="G35" s="297">
        <v>2.4856950000000002</v>
      </c>
      <c r="H35" s="204">
        <v>2.3430440000000003</v>
      </c>
      <c r="I35" s="204">
        <v>2.09829</v>
      </c>
      <c r="J35" s="204">
        <v>2.4992700000000001</v>
      </c>
      <c r="K35" s="296">
        <v>3.33711</v>
      </c>
      <c r="L35" s="204">
        <v>4.6204580000000002</v>
      </c>
      <c r="M35" s="297">
        <v>5.0925540000000007</v>
      </c>
      <c r="N35" s="204">
        <v>44.357739999999993</v>
      </c>
      <c r="O35" s="212">
        <v>2.9479686099674711E-2</v>
      </c>
      <c r="P35" s="101"/>
    </row>
    <row r="36" spans="1:16" ht="12" customHeight="1" x14ac:dyDescent="0.2">
      <c r="A36" s="198" t="s">
        <v>191</v>
      </c>
      <c r="B36" s="71"/>
      <c r="C36" s="71"/>
      <c r="D36" s="8"/>
      <c r="F36" s="10"/>
      <c r="G36" s="103"/>
      <c r="H36" s="103"/>
      <c r="I36" s="103"/>
      <c r="J36" s="103"/>
      <c r="K36" s="103"/>
      <c r="O36" s="3"/>
    </row>
    <row r="37" spans="1:16" x14ac:dyDescent="0.2">
      <c r="A37" s="198"/>
      <c r="B37" s="71" t="s">
        <v>217</v>
      </c>
      <c r="C37" s="71"/>
    </row>
    <row r="38" spans="1:16" x14ac:dyDescent="0.2">
      <c r="A38" s="221"/>
      <c r="B38" s="78"/>
      <c r="C38" s="78"/>
      <c r="D38" s="78"/>
    </row>
    <row r="39" spans="1:16" x14ac:dyDescent="0.2">
      <c r="B39" s="78"/>
      <c r="C39" s="78"/>
      <c r="D39" s="78"/>
    </row>
    <row r="40" spans="1:16" x14ac:dyDescent="0.2">
      <c r="B40" s="78"/>
      <c r="C40" s="78"/>
      <c r="D40" s="78"/>
      <c r="M40" s="109" t="s">
        <v>168</v>
      </c>
      <c r="N40" s="116">
        <f>O7</f>
        <v>2.6049927961658722E-2</v>
      </c>
    </row>
    <row r="41" spans="1:16" x14ac:dyDescent="0.2">
      <c r="B41" s="120"/>
      <c r="C41" s="120"/>
      <c r="D41" s="120"/>
      <c r="M41" s="109" t="s">
        <v>59</v>
      </c>
      <c r="N41" s="116">
        <f>O8</f>
        <v>3.1440236288626529E-2</v>
      </c>
    </row>
    <row r="42" spans="1:16" x14ac:dyDescent="0.2">
      <c r="B42" s="78"/>
      <c r="C42" s="78"/>
      <c r="D42" s="78"/>
      <c r="M42" s="109" t="s">
        <v>117</v>
      </c>
      <c r="N42" s="116">
        <f>O9</f>
        <v>3.6148002588109816E-2</v>
      </c>
    </row>
  </sheetData>
  <mergeCells count="6">
    <mergeCell ref="O5:O6"/>
    <mergeCell ref="B5:D5"/>
    <mergeCell ref="E5:G5"/>
    <mergeCell ref="H5:J5"/>
    <mergeCell ref="K5:M5"/>
    <mergeCell ref="N5:N6"/>
  </mergeCells>
  <conditionalFormatting sqref="O10:O25 O28:O35">
    <cfRule type="dataBar" priority="1">
      <dataBar>
        <cfvo type="num" val="0"/>
        <cfvo type="num" val="1"/>
        <color theme="9"/>
      </dataBar>
      <extLst>
        <ext xmlns:x14="http://schemas.microsoft.com/office/spreadsheetml/2009/9/main" uri="{B025F937-C7B1-47D3-B67F-A62EFF666E3E}">
          <x14:id>{22CC47AD-DA4E-4964-99B9-A52F197068DC}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2CC47AD-DA4E-4964-99B9-A52F197068DC}">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dimension ref="A1:U41"/>
  <sheetViews>
    <sheetView showGridLines="0" view="pageBreakPreview"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287</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3" t="s">
        <v>43</v>
      </c>
      <c r="F5" s="334"/>
      <c r="G5" s="335"/>
      <c r="H5" s="334" t="s">
        <v>44</v>
      </c>
      <c r="I5" s="334"/>
      <c r="J5" s="334"/>
      <c r="K5" s="333" t="s">
        <v>45</v>
      </c>
      <c r="L5" s="334"/>
      <c r="M5" s="335"/>
      <c r="N5" s="336" t="s">
        <v>7</v>
      </c>
      <c r="O5" s="343" t="s">
        <v>216</v>
      </c>
    </row>
    <row r="6" spans="1:21" x14ac:dyDescent="0.2">
      <c r="A6" s="176"/>
      <c r="B6" s="288" t="s">
        <v>8</v>
      </c>
      <c r="C6" s="287" t="s">
        <v>9</v>
      </c>
      <c r="D6" s="289" t="s">
        <v>10</v>
      </c>
      <c r="E6" s="288" t="s">
        <v>11</v>
      </c>
      <c r="F6" s="287" t="s">
        <v>12</v>
      </c>
      <c r="G6" s="289" t="s">
        <v>13</v>
      </c>
      <c r="H6" s="231" t="s">
        <v>14</v>
      </c>
      <c r="I6" s="231" t="s">
        <v>15</v>
      </c>
      <c r="J6" s="231" t="s">
        <v>16</v>
      </c>
      <c r="K6" s="288" t="s">
        <v>17</v>
      </c>
      <c r="L6" s="287" t="s">
        <v>18</v>
      </c>
      <c r="M6" s="289" t="s">
        <v>19</v>
      </c>
      <c r="N6" s="336"/>
      <c r="O6" s="343"/>
      <c r="P6" s="109"/>
      <c r="U6" s="109"/>
    </row>
    <row r="7" spans="1:21" ht="13.5" x14ac:dyDescent="0.2">
      <c r="A7" s="170" t="s">
        <v>203</v>
      </c>
      <c r="B7" s="294">
        <v>452.0224</v>
      </c>
      <c r="C7" s="203">
        <v>452.32439999999991</v>
      </c>
      <c r="D7" s="295">
        <v>451.76940000000002</v>
      </c>
      <c r="E7" s="294">
        <v>451.76940000000002</v>
      </c>
      <c r="F7" s="203">
        <v>452.77139999999997</v>
      </c>
      <c r="G7" s="295">
        <v>453.98839999999996</v>
      </c>
      <c r="H7" s="203">
        <v>453.89839999999998</v>
      </c>
      <c r="I7" s="203">
        <v>454.61739999999998</v>
      </c>
      <c r="J7" s="203">
        <v>454.61739999999998</v>
      </c>
      <c r="K7" s="294">
        <v>456.91540000000003</v>
      </c>
      <c r="L7" s="203">
        <v>455.56140000000005</v>
      </c>
      <c r="M7" s="295">
        <v>455.56140000000005</v>
      </c>
      <c r="N7" s="203">
        <v>455.56140000000005</v>
      </c>
      <c r="O7" s="210">
        <v>1.210043104529481E-2</v>
      </c>
      <c r="P7" s="111"/>
      <c r="U7" s="60"/>
    </row>
    <row r="8" spans="1:21" x14ac:dyDescent="0.2">
      <c r="A8" s="170" t="s">
        <v>163</v>
      </c>
      <c r="B8" s="294">
        <v>336.69994299999985</v>
      </c>
      <c r="C8" s="203">
        <v>241.64006899999998</v>
      </c>
      <c r="D8" s="295">
        <v>222.05525599999996</v>
      </c>
      <c r="E8" s="294">
        <v>176.52892300000002</v>
      </c>
      <c r="F8" s="203">
        <v>104.03813300000003</v>
      </c>
      <c r="G8" s="295">
        <v>93.603289999999944</v>
      </c>
      <c r="H8" s="203">
        <v>107.61549300000001</v>
      </c>
      <c r="I8" s="203">
        <v>107.62465600000002</v>
      </c>
      <c r="J8" s="203">
        <v>124.13233500000004</v>
      </c>
      <c r="K8" s="294">
        <v>186.40111000000002</v>
      </c>
      <c r="L8" s="203">
        <v>253.41796700000006</v>
      </c>
      <c r="M8" s="295">
        <v>299.07327600000013</v>
      </c>
      <c r="N8" s="203">
        <v>2252.8304510000003</v>
      </c>
      <c r="O8" s="210">
        <v>1.6959377213571471E-2</v>
      </c>
      <c r="P8" s="111"/>
      <c r="U8" s="60"/>
    </row>
    <row r="9" spans="1:21" x14ac:dyDescent="0.2">
      <c r="A9" s="170" t="s">
        <v>164</v>
      </c>
      <c r="B9" s="294">
        <v>301.05451499999992</v>
      </c>
      <c r="C9" s="203">
        <v>214.662263</v>
      </c>
      <c r="D9" s="295">
        <v>194.378973</v>
      </c>
      <c r="E9" s="294">
        <v>143.41268600000001</v>
      </c>
      <c r="F9" s="203">
        <v>71.260225000000005</v>
      </c>
      <c r="G9" s="295">
        <v>56.364818999999997</v>
      </c>
      <c r="H9" s="203">
        <v>50.762085999999996</v>
      </c>
      <c r="I9" s="203">
        <v>50.103701000000001</v>
      </c>
      <c r="J9" s="203">
        <v>73.143433000000002</v>
      </c>
      <c r="K9" s="294">
        <v>152.71107900000001</v>
      </c>
      <c r="L9" s="203">
        <v>224.15395600000002</v>
      </c>
      <c r="M9" s="295">
        <v>267.76402099999996</v>
      </c>
      <c r="N9" s="203">
        <v>1799.771757</v>
      </c>
      <c r="O9" s="211">
        <v>2.465353349925585E-2</v>
      </c>
      <c r="P9" s="101"/>
      <c r="U9" s="104"/>
    </row>
    <row r="10" spans="1:21" x14ac:dyDescent="0.2">
      <c r="A10" s="173" t="s">
        <v>40</v>
      </c>
      <c r="B10" s="296">
        <v>0.29074099999999997</v>
      </c>
      <c r="C10" s="204">
        <v>0.583422</v>
      </c>
      <c r="D10" s="297">
        <v>0.37980999999999998</v>
      </c>
      <c r="E10" s="296">
        <v>2.06E-2</v>
      </c>
      <c r="F10" s="204">
        <v>2.8799999999999997E-3</v>
      </c>
      <c r="G10" s="297">
        <v>0</v>
      </c>
      <c r="H10" s="204">
        <v>0</v>
      </c>
      <c r="I10" s="204">
        <v>0</v>
      </c>
      <c r="J10" s="204">
        <v>7.1641999999999997E-2</v>
      </c>
      <c r="K10" s="296">
        <v>0.10665899999999999</v>
      </c>
      <c r="L10" s="204">
        <v>0.40099699999999999</v>
      </c>
      <c r="M10" s="297">
        <v>0.38419700000000001</v>
      </c>
      <c r="N10" s="204">
        <v>2.2409479999999999</v>
      </c>
      <c r="O10" s="212">
        <v>2.4603125556456898E-4</v>
      </c>
      <c r="P10" s="101"/>
      <c r="U10" s="128"/>
    </row>
    <row r="11" spans="1:21" x14ac:dyDescent="0.2">
      <c r="A11" s="173" t="s">
        <v>39</v>
      </c>
      <c r="B11" s="296">
        <v>0.81299999999999994</v>
      </c>
      <c r="C11" s="204">
        <v>0.26835999999999999</v>
      </c>
      <c r="D11" s="297">
        <v>8.1640000000000004E-2</v>
      </c>
      <c r="E11" s="296">
        <v>1.0846300000000002</v>
      </c>
      <c r="F11" s="204">
        <v>1.0664200000000001</v>
      </c>
      <c r="G11" s="297">
        <v>1.01688</v>
      </c>
      <c r="H11" s="204">
        <v>0.59892000000000012</v>
      </c>
      <c r="I11" s="204">
        <v>0.48769999999999997</v>
      </c>
      <c r="J11" s="204">
        <v>0.52437</v>
      </c>
      <c r="K11" s="296">
        <v>0.60980000000000001</v>
      </c>
      <c r="L11" s="204">
        <v>0.7779299999999999</v>
      </c>
      <c r="M11" s="297">
        <v>0.8617999999999999</v>
      </c>
      <c r="N11" s="204">
        <v>8.1914499999999997</v>
      </c>
      <c r="O11" s="212">
        <v>1.6532121874759265E-2</v>
      </c>
      <c r="P11" s="101"/>
      <c r="U11" s="128"/>
    </row>
    <row r="12" spans="1:21" x14ac:dyDescent="0.2">
      <c r="A12" s="173" t="s">
        <v>38</v>
      </c>
      <c r="B12" s="296">
        <v>0</v>
      </c>
      <c r="C12" s="204">
        <v>0</v>
      </c>
      <c r="D12" s="297">
        <v>0</v>
      </c>
      <c r="E12" s="296">
        <v>0</v>
      </c>
      <c r="F12" s="204">
        <v>0</v>
      </c>
      <c r="G12" s="297">
        <v>0</v>
      </c>
      <c r="H12" s="204">
        <v>0</v>
      </c>
      <c r="I12" s="204">
        <v>0</v>
      </c>
      <c r="J12" s="204">
        <v>0</v>
      </c>
      <c r="K12" s="296">
        <v>0</v>
      </c>
      <c r="L12" s="204">
        <v>0.17066999999999999</v>
      </c>
      <c r="M12" s="297">
        <v>0</v>
      </c>
      <c r="N12" s="204">
        <v>0.17066999999999999</v>
      </c>
      <c r="O12" s="212">
        <v>3.3099073283004085E-5</v>
      </c>
      <c r="P12" s="101"/>
      <c r="U12" s="128"/>
    </row>
    <row r="13" spans="1:21" x14ac:dyDescent="0.2">
      <c r="A13" s="173" t="s">
        <v>60</v>
      </c>
      <c r="B13" s="296">
        <v>1.9E-2</v>
      </c>
      <c r="C13" s="204">
        <v>3.3000000000000002E-2</v>
      </c>
      <c r="D13" s="297">
        <v>6.7000000000000004E-2</v>
      </c>
      <c r="E13" s="296">
        <v>3.1E-2</v>
      </c>
      <c r="F13" s="204">
        <v>9.1816000000000009E-2</v>
      </c>
      <c r="G13" s="297">
        <v>5.3194000000000005E-2</v>
      </c>
      <c r="H13" s="204">
        <v>6.8650000000000003E-2</v>
      </c>
      <c r="I13" s="204">
        <v>0.13</v>
      </c>
      <c r="J13" s="204">
        <v>8.8999999999999996E-2</v>
      </c>
      <c r="K13" s="296">
        <v>3.5999999999999997E-2</v>
      </c>
      <c r="L13" s="204">
        <v>2E-3</v>
      </c>
      <c r="M13" s="297">
        <v>2.1000000000000001E-2</v>
      </c>
      <c r="N13" s="204">
        <v>0.64166000000000012</v>
      </c>
      <c r="O13" s="212">
        <v>7.2694808656457843E-3</v>
      </c>
      <c r="P13" s="101"/>
      <c r="U13" s="128"/>
    </row>
    <row r="14" spans="1:21" x14ac:dyDescent="0.2">
      <c r="A14" s="173" t="s">
        <v>61</v>
      </c>
      <c r="B14" s="296">
        <v>0.496</v>
      </c>
      <c r="C14" s="204">
        <v>0.129</v>
      </c>
      <c r="D14" s="297">
        <v>0.127</v>
      </c>
      <c r="E14" s="296">
        <v>8.4000000000000005E-2</v>
      </c>
      <c r="F14" s="204">
        <v>7.6499999999999999E-2</v>
      </c>
      <c r="G14" s="297">
        <v>6.4500000000000002E-2</v>
      </c>
      <c r="H14" s="204">
        <v>6.2170000000000003E-2</v>
      </c>
      <c r="I14" s="204">
        <v>6.7000000000000004E-2</v>
      </c>
      <c r="J14" s="204">
        <v>6.3090000000000007E-2</v>
      </c>
      <c r="K14" s="296">
        <v>6.2170000000000003E-2</v>
      </c>
      <c r="L14" s="204">
        <v>6.7000000000000004E-2</v>
      </c>
      <c r="M14" s="297">
        <v>6.3090000000000007E-2</v>
      </c>
      <c r="N14" s="204">
        <v>1.3615200000000001</v>
      </c>
      <c r="O14" s="212">
        <v>1.4455059328626875E-2</v>
      </c>
      <c r="P14" s="101"/>
      <c r="U14" s="128"/>
    </row>
    <row r="15" spans="1:21" x14ac:dyDescent="0.2">
      <c r="A15" s="173" t="s">
        <v>62</v>
      </c>
      <c r="B15" s="296">
        <v>0</v>
      </c>
      <c r="C15" s="204">
        <v>0</v>
      </c>
      <c r="D15" s="297">
        <v>0</v>
      </c>
      <c r="E15" s="296">
        <v>0</v>
      </c>
      <c r="F15" s="204">
        <v>0</v>
      </c>
      <c r="G15" s="297">
        <v>0</v>
      </c>
      <c r="H15" s="204">
        <v>0</v>
      </c>
      <c r="I15" s="204">
        <v>0</v>
      </c>
      <c r="J15" s="204">
        <v>0</v>
      </c>
      <c r="K15" s="296">
        <v>0</v>
      </c>
      <c r="L15" s="204">
        <v>0</v>
      </c>
      <c r="M15" s="297">
        <v>0</v>
      </c>
      <c r="N15" s="204">
        <v>0</v>
      </c>
      <c r="O15" s="212">
        <v>0</v>
      </c>
      <c r="P15" s="101"/>
      <c r="U15" s="128"/>
    </row>
    <row r="16" spans="1:21" x14ac:dyDescent="0.2">
      <c r="A16" s="173" t="s">
        <v>37</v>
      </c>
      <c r="B16" s="296">
        <v>12.040109000000001</v>
      </c>
      <c r="C16" s="204">
        <v>8.2592859999999995</v>
      </c>
      <c r="D16" s="297">
        <v>7.720815</v>
      </c>
      <c r="E16" s="296">
        <v>5.7545000000000002</v>
      </c>
      <c r="F16" s="204">
        <v>3.5910000000000002</v>
      </c>
      <c r="G16" s="297">
        <v>2.8639999999999999</v>
      </c>
      <c r="H16" s="204">
        <v>2.5059999999999998</v>
      </c>
      <c r="I16" s="204">
        <v>3.0011100000000002</v>
      </c>
      <c r="J16" s="204">
        <v>3.59091</v>
      </c>
      <c r="K16" s="296">
        <v>6.5979999999999999</v>
      </c>
      <c r="L16" s="204">
        <v>9.1259999999999994</v>
      </c>
      <c r="M16" s="297">
        <v>10.795639999999999</v>
      </c>
      <c r="N16" s="204">
        <v>75.847369999999984</v>
      </c>
      <c r="O16" s="212">
        <v>2.4726296324709533E-3</v>
      </c>
      <c r="P16" s="101"/>
      <c r="U16" s="128"/>
    </row>
    <row r="17" spans="1:21" x14ac:dyDescent="0.2">
      <c r="A17" s="173" t="s">
        <v>72</v>
      </c>
      <c r="B17" s="296">
        <v>0</v>
      </c>
      <c r="C17" s="204">
        <v>0</v>
      </c>
      <c r="D17" s="297">
        <v>0</v>
      </c>
      <c r="E17" s="296">
        <v>0</v>
      </c>
      <c r="F17" s="204">
        <v>0</v>
      </c>
      <c r="G17" s="297">
        <v>0</v>
      </c>
      <c r="H17" s="204">
        <v>0</v>
      </c>
      <c r="I17" s="204">
        <v>0</v>
      </c>
      <c r="J17" s="204">
        <v>0</v>
      </c>
      <c r="K17" s="296">
        <v>0</v>
      </c>
      <c r="L17" s="204">
        <v>0</v>
      </c>
      <c r="M17" s="297">
        <v>0</v>
      </c>
      <c r="N17" s="204">
        <v>0</v>
      </c>
      <c r="O17" s="212">
        <v>0</v>
      </c>
      <c r="P17" s="101"/>
      <c r="U17" s="128"/>
    </row>
    <row r="18" spans="1:21" x14ac:dyDescent="0.2">
      <c r="A18" s="173" t="s">
        <v>36</v>
      </c>
      <c r="B18" s="296">
        <v>0</v>
      </c>
      <c r="C18" s="204">
        <v>0</v>
      </c>
      <c r="D18" s="297">
        <v>0</v>
      </c>
      <c r="E18" s="296">
        <v>0</v>
      </c>
      <c r="F18" s="204">
        <v>0</v>
      </c>
      <c r="G18" s="297">
        <v>0</v>
      </c>
      <c r="H18" s="204">
        <v>0</v>
      </c>
      <c r="I18" s="204">
        <v>0</v>
      </c>
      <c r="J18" s="204">
        <v>0</v>
      </c>
      <c r="K18" s="296">
        <v>0</v>
      </c>
      <c r="L18" s="204">
        <v>0</v>
      </c>
      <c r="M18" s="297">
        <v>0</v>
      </c>
      <c r="N18" s="204">
        <v>0</v>
      </c>
      <c r="O18" s="212">
        <v>0</v>
      </c>
      <c r="P18" s="101"/>
      <c r="U18" s="128"/>
    </row>
    <row r="19" spans="1:21" x14ac:dyDescent="0.2">
      <c r="A19" s="173" t="s">
        <v>35</v>
      </c>
      <c r="B19" s="296">
        <v>0.35969999999999996</v>
      </c>
      <c r="C19" s="204">
        <v>0.33300000000000002</v>
      </c>
      <c r="D19" s="297">
        <v>0.313</v>
      </c>
      <c r="E19" s="296">
        <v>0.216</v>
      </c>
      <c r="F19" s="204">
        <v>0.16900000000000001</v>
      </c>
      <c r="G19" s="297">
        <v>3.73E-2</v>
      </c>
      <c r="H19" s="204">
        <v>6.4700000000000008E-2</v>
      </c>
      <c r="I19" s="204">
        <v>0.16639999999999999</v>
      </c>
      <c r="J19" s="204">
        <v>0.2576</v>
      </c>
      <c r="K19" s="296">
        <v>0.311</v>
      </c>
      <c r="L19" s="204">
        <v>0.37330000000000002</v>
      </c>
      <c r="M19" s="297">
        <v>0.41470000000000001</v>
      </c>
      <c r="N19" s="204">
        <v>3.0156999999999998</v>
      </c>
      <c r="O19" s="212">
        <v>3.1099515250885374E-3</v>
      </c>
      <c r="P19" s="101"/>
      <c r="U19" s="128"/>
    </row>
    <row r="20" spans="1:21" x14ac:dyDescent="0.2">
      <c r="A20" s="173" t="s">
        <v>34</v>
      </c>
      <c r="B20" s="296">
        <v>0</v>
      </c>
      <c r="C20" s="204">
        <v>0</v>
      </c>
      <c r="D20" s="297">
        <v>0</v>
      </c>
      <c r="E20" s="296">
        <v>0</v>
      </c>
      <c r="F20" s="204">
        <v>0</v>
      </c>
      <c r="G20" s="297">
        <v>0</v>
      </c>
      <c r="H20" s="204">
        <v>0</v>
      </c>
      <c r="I20" s="204">
        <v>0</v>
      </c>
      <c r="J20" s="204">
        <v>0</v>
      </c>
      <c r="K20" s="296">
        <v>0</v>
      </c>
      <c r="L20" s="204">
        <v>0</v>
      </c>
      <c r="M20" s="297">
        <v>0</v>
      </c>
      <c r="N20" s="204">
        <v>0</v>
      </c>
      <c r="O20" s="212">
        <v>0</v>
      </c>
      <c r="P20" s="101"/>
      <c r="U20" s="128"/>
    </row>
    <row r="21" spans="1:21" x14ac:dyDescent="0.2">
      <c r="A21" s="173" t="s">
        <v>33</v>
      </c>
      <c r="B21" s="296">
        <v>52.03</v>
      </c>
      <c r="C21" s="204">
        <v>61.183</v>
      </c>
      <c r="D21" s="297">
        <v>63.125999999999998</v>
      </c>
      <c r="E21" s="296">
        <v>54.052</v>
      </c>
      <c r="F21" s="204">
        <v>19.66</v>
      </c>
      <c r="G21" s="297">
        <v>16.82</v>
      </c>
      <c r="H21" s="204">
        <v>21.231999999999999</v>
      </c>
      <c r="I21" s="204">
        <v>20.873000000000001</v>
      </c>
      <c r="J21" s="204">
        <v>29.69</v>
      </c>
      <c r="K21" s="296">
        <v>56.755000000000003</v>
      </c>
      <c r="L21" s="204">
        <v>50.058</v>
      </c>
      <c r="M21" s="297">
        <v>64.944999999999993</v>
      </c>
      <c r="N21" s="204">
        <v>510.42399999999992</v>
      </c>
      <c r="O21" s="212">
        <v>0.1543430753593279</v>
      </c>
      <c r="P21" s="101"/>
      <c r="U21" s="128"/>
    </row>
    <row r="22" spans="1:21" x14ac:dyDescent="0.2">
      <c r="A22" s="173" t="s">
        <v>32</v>
      </c>
      <c r="B22" s="296">
        <v>0</v>
      </c>
      <c r="C22" s="204">
        <v>0</v>
      </c>
      <c r="D22" s="297">
        <v>0</v>
      </c>
      <c r="E22" s="296">
        <v>0</v>
      </c>
      <c r="F22" s="204">
        <v>0</v>
      </c>
      <c r="G22" s="297">
        <v>0</v>
      </c>
      <c r="H22" s="204">
        <v>0</v>
      </c>
      <c r="I22" s="204">
        <v>0</v>
      </c>
      <c r="J22" s="204">
        <v>0</v>
      </c>
      <c r="K22" s="296">
        <v>0</v>
      </c>
      <c r="L22" s="204">
        <v>0</v>
      </c>
      <c r="M22" s="297">
        <v>0</v>
      </c>
      <c r="N22" s="204">
        <v>0</v>
      </c>
      <c r="O22" s="212">
        <v>0</v>
      </c>
      <c r="P22" s="101"/>
      <c r="U22" s="128"/>
    </row>
    <row r="23" spans="1:21" x14ac:dyDescent="0.2">
      <c r="A23" s="173" t="s">
        <v>3</v>
      </c>
      <c r="B23" s="296">
        <v>0</v>
      </c>
      <c r="C23" s="204">
        <v>0</v>
      </c>
      <c r="D23" s="297">
        <v>0</v>
      </c>
      <c r="E23" s="296">
        <v>0</v>
      </c>
      <c r="F23" s="204">
        <v>0</v>
      </c>
      <c r="G23" s="297">
        <v>0</v>
      </c>
      <c r="H23" s="204">
        <v>0</v>
      </c>
      <c r="I23" s="204">
        <v>0</v>
      </c>
      <c r="J23" s="204">
        <v>0</v>
      </c>
      <c r="K23" s="296">
        <v>0</v>
      </c>
      <c r="L23" s="204">
        <v>0</v>
      </c>
      <c r="M23" s="297">
        <v>0</v>
      </c>
      <c r="N23" s="204">
        <v>0</v>
      </c>
      <c r="O23" s="212">
        <v>0</v>
      </c>
      <c r="P23" s="101"/>
      <c r="U23" s="128"/>
    </row>
    <row r="24" spans="1:21" x14ac:dyDescent="0.2">
      <c r="A24" s="173" t="s">
        <v>31</v>
      </c>
      <c r="B24" s="296">
        <v>7.6997999999999998</v>
      </c>
      <c r="C24" s="204">
        <v>0.67334000000000005</v>
      </c>
      <c r="D24" s="297">
        <v>0.632683</v>
      </c>
      <c r="E24" s="296">
        <v>0.84698000000000007</v>
      </c>
      <c r="F24" s="204">
        <v>0.10997999999999999</v>
      </c>
      <c r="G24" s="297">
        <v>3.5899999999999999E-3</v>
      </c>
      <c r="H24" s="204">
        <v>0</v>
      </c>
      <c r="I24" s="204">
        <v>9.1199999999999996E-3</v>
      </c>
      <c r="J24" s="204">
        <v>0.36038700000000001</v>
      </c>
      <c r="K24" s="296">
        <v>0.62179000000000006</v>
      </c>
      <c r="L24" s="204">
        <v>2.6684510000000001</v>
      </c>
      <c r="M24" s="297">
        <v>2.511101</v>
      </c>
      <c r="N24" s="204">
        <v>16.137222000000001</v>
      </c>
      <c r="O24" s="212">
        <v>7.7822260539913757E-2</v>
      </c>
      <c r="P24" s="101"/>
      <c r="U24" s="128"/>
    </row>
    <row r="25" spans="1:21" x14ac:dyDescent="0.2">
      <c r="A25" s="173" t="s">
        <v>30</v>
      </c>
      <c r="B25" s="296">
        <v>227.30616499999994</v>
      </c>
      <c r="C25" s="204">
        <v>143.19985499999999</v>
      </c>
      <c r="D25" s="297">
        <v>121.93102500000001</v>
      </c>
      <c r="E25" s="296">
        <v>81.322975999999997</v>
      </c>
      <c r="F25" s="204">
        <v>46.492629000000008</v>
      </c>
      <c r="G25" s="297">
        <v>35.505354999999994</v>
      </c>
      <c r="H25" s="204">
        <v>26.229645999999995</v>
      </c>
      <c r="I25" s="204">
        <v>25.369370999999997</v>
      </c>
      <c r="J25" s="204">
        <v>38.496433999999994</v>
      </c>
      <c r="K25" s="296">
        <v>87.61066000000001</v>
      </c>
      <c r="L25" s="204">
        <v>160.50960800000001</v>
      </c>
      <c r="M25" s="297">
        <v>187.767493</v>
      </c>
      <c r="N25" s="204">
        <v>1181.741217</v>
      </c>
      <c r="O25" s="212">
        <v>5.9676621494833194E-2</v>
      </c>
      <c r="P25" s="101"/>
      <c r="U25" s="98"/>
    </row>
    <row r="26" spans="1:21" ht="13.5" customHeight="1" x14ac:dyDescent="0.2">
      <c r="A26" s="171" t="s">
        <v>305</v>
      </c>
      <c r="B26" s="294">
        <v>274.52937699999995</v>
      </c>
      <c r="C26" s="203">
        <v>193.66303300000001</v>
      </c>
      <c r="D26" s="295">
        <v>170.15940200000003</v>
      </c>
      <c r="E26" s="294">
        <v>119.15805899999999</v>
      </c>
      <c r="F26" s="203">
        <v>52.441609</v>
      </c>
      <c r="G26" s="295">
        <v>41.036733000000005</v>
      </c>
      <c r="H26" s="203">
        <v>39.384555999999996</v>
      </c>
      <c r="I26" s="203">
        <v>37.344733999999995</v>
      </c>
      <c r="J26" s="203">
        <v>59.388354</v>
      </c>
      <c r="K26" s="294">
        <v>133.53762599999999</v>
      </c>
      <c r="L26" s="203">
        <v>204.22212099999999</v>
      </c>
      <c r="M26" s="295">
        <v>243.27276500000002</v>
      </c>
      <c r="N26" s="203">
        <v>1568.138369</v>
      </c>
      <c r="O26" s="211">
        <v>2.3785662038890036E-2</v>
      </c>
      <c r="P26" s="10"/>
      <c r="U26" s="78"/>
    </row>
    <row r="27" spans="1:21" ht="12.75" customHeight="1" x14ac:dyDescent="0.2">
      <c r="A27" s="173" t="s">
        <v>26</v>
      </c>
      <c r="B27" s="296">
        <v>28.577151999999998</v>
      </c>
      <c r="C27" s="204">
        <v>19.677493999999999</v>
      </c>
      <c r="D27" s="297">
        <v>18.389781999999997</v>
      </c>
      <c r="E27" s="296">
        <v>13.006842000000001</v>
      </c>
      <c r="F27" s="204">
        <v>4.2411099999999999</v>
      </c>
      <c r="G27" s="297">
        <v>3.2244380000000001</v>
      </c>
      <c r="H27" s="204">
        <v>3.5775479999999997</v>
      </c>
      <c r="I27" s="204">
        <v>3.2973509999999999</v>
      </c>
      <c r="J27" s="204">
        <v>5.3137780000000001</v>
      </c>
      <c r="K27" s="296">
        <v>13.158844999999999</v>
      </c>
      <c r="L27" s="204">
        <v>19.642320000000002</v>
      </c>
      <c r="M27" s="297">
        <v>23.691625000000002</v>
      </c>
      <c r="N27" s="204">
        <v>155.79828500000002</v>
      </c>
      <c r="O27" s="212">
        <v>1.0568881545507551E-2</v>
      </c>
      <c r="P27" s="101"/>
      <c r="U27" s="78"/>
    </row>
    <row r="28" spans="1:21" ht="12.75" customHeight="1" x14ac:dyDescent="0.2">
      <c r="A28" s="173" t="s">
        <v>0</v>
      </c>
      <c r="B28" s="296">
        <v>0.53800000000000003</v>
      </c>
      <c r="C28" s="204">
        <v>0.33700000000000002</v>
      </c>
      <c r="D28" s="297">
        <v>0.29499999999999998</v>
      </c>
      <c r="E28" s="296">
        <v>0.16200000000000001</v>
      </c>
      <c r="F28" s="204">
        <v>0.01</v>
      </c>
      <c r="G28" s="297">
        <v>4.0000000000000001E-3</v>
      </c>
      <c r="H28" s="204">
        <v>2.9999999999999997E-4</v>
      </c>
      <c r="I28" s="204">
        <v>8.0000000000000004E-4</v>
      </c>
      <c r="J28" s="204">
        <v>2.5999999999999999E-2</v>
      </c>
      <c r="K28" s="296">
        <v>0.20499999999999999</v>
      </c>
      <c r="L28" s="204">
        <v>0.35899999999999999</v>
      </c>
      <c r="M28" s="297">
        <v>0.51500000000000001</v>
      </c>
      <c r="N28" s="204">
        <v>2.4520999999999997</v>
      </c>
      <c r="O28" s="212">
        <v>1.0917853867585259E-3</v>
      </c>
      <c r="P28" s="101"/>
      <c r="U28" s="78"/>
    </row>
    <row r="29" spans="1:21" ht="12.75" customHeight="1" x14ac:dyDescent="0.2">
      <c r="A29" s="173" t="s">
        <v>1</v>
      </c>
      <c r="B29" s="296">
        <v>1.41</v>
      </c>
      <c r="C29" s="204">
        <v>0.93799999999999994</v>
      </c>
      <c r="D29" s="297">
        <v>0.82099999999999995</v>
      </c>
      <c r="E29" s="296">
        <v>0.628</v>
      </c>
      <c r="F29" s="204">
        <v>0.23</v>
      </c>
      <c r="G29" s="297">
        <v>0</v>
      </c>
      <c r="H29" s="204">
        <v>0</v>
      </c>
      <c r="I29" s="204">
        <v>0</v>
      </c>
      <c r="J29" s="204">
        <v>0.14099999999999999</v>
      </c>
      <c r="K29" s="296">
        <v>0.47499999999999998</v>
      </c>
      <c r="L29" s="204">
        <v>0.98399999999999999</v>
      </c>
      <c r="M29" s="297">
        <v>1.27</v>
      </c>
      <c r="N29" s="204">
        <v>6.8970000000000002</v>
      </c>
      <c r="O29" s="212">
        <v>1.2959735312485532E-2</v>
      </c>
      <c r="P29" s="101"/>
      <c r="U29" s="78"/>
    </row>
    <row r="30" spans="1:21" ht="12.75" customHeight="1" x14ac:dyDescent="0.2">
      <c r="A30" s="173" t="s">
        <v>2</v>
      </c>
      <c r="B30" s="296">
        <v>0.2041</v>
      </c>
      <c r="C30" s="204">
        <v>0.114</v>
      </c>
      <c r="D30" s="297">
        <v>0.09</v>
      </c>
      <c r="E30" s="296">
        <v>0.13700000000000001</v>
      </c>
      <c r="F30" s="204">
        <v>3.0000000000000001E-3</v>
      </c>
      <c r="G30" s="297">
        <v>1.4999999999999999E-2</v>
      </c>
      <c r="H30" s="204">
        <v>0</v>
      </c>
      <c r="I30" s="204">
        <v>5.0000000000000001E-3</v>
      </c>
      <c r="J30" s="204">
        <v>4.0000000000000001E-3</v>
      </c>
      <c r="K30" s="296">
        <v>0.1215</v>
      </c>
      <c r="L30" s="204">
        <v>0.254</v>
      </c>
      <c r="M30" s="297">
        <v>0.34549999999999997</v>
      </c>
      <c r="N30" s="204">
        <v>1.2930999999999999</v>
      </c>
      <c r="O30" s="212">
        <v>5.4410419345785116E-3</v>
      </c>
      <c r="P30" s="101"/>
    </row>
    <row r="31" spans="1:21" x14ac:dyDescent="0.2">
      <c r="A31" s="173" t="s">
        <v>6</v>
      </c>
      <c r="B31" s="296">
        <v>0.81299999999999994</v>
      </c>
      <c r="C31" s="204">
        <v>0.26835999999999999</v>
      </c>
      <c r="D31" s="297">
        <v>8.1640000000000004E-2</v>
      </c>
      <c r="E31" s="296">
        <v>1.0846300000000002</v>
      </c>
      <c r="F31" s="204">
        <v>1.0664200000000001</v>
      </c>
      <c r="G31" s="297">
        <v>1.01688</v>
      </c>
      <c r="H31" s="204">
        <v>0.59892000000000012</v>
      </c>
      <c r="I31" s="204">
        <v>0.48769999999999997</v>
      </c>
      <c r="J31" s="204">
        <v>0.52437</v>
      </c>
      <c r="K31" s="296">
        <v>0.60980000000000001</v>
      </c>
      <c r="L31" s="204">
        <v>0.7779299999999999</v>
      </c>
      <c r="M31" s="297">
        <v>0.8617999999999999</v>
      </c>
      <c r="N31" s="204">
        <v>8.1914499999999997</v>
      </c>
      <c r="O31" s="212">
        <v>1.5528149530773101E-2</v>
      </c>
      <c r="P31" s="101"/>
    </row>
    <row r="32" spans="1:21" x14ac:dyDescent="0.2">
      <c r="A32" s="173" t="s">
        <v>25</v>
      </c>
      <c r="B32" s="296">
        <v>152.94416599999997</v>
      </c>
      <c r="C32" s="204">
        <v>103.489818</v>
      </c>
      <c r="D32" s="297">
        <v>96.030140000000017</v>
      </c>
      <c r="E32" s="296">
        <v>66.09881399999999</v>
      </c>
      <c r="F32" s="204">
        <v>31.597826000000001</v>
      </c>
      <c r="G32" s="297">
        <v>26.088938000000002</v>
      </c>
      <c r="H32" s="204">
        <v>24.726169000000002</v>
      </c>
      <c r="I32" s="204">
        <v>23.955025999999997</v>
      </c>
      <c r="J32" s="204">
        <v>37.402032999999996</v>
      </c>
      <c r="K32" s="296">
        <v>74.799503000000016</v>
      </c>
      <c r="L32" s="204">
        <v>108.75155100000001</v>
      </c>
      <c r="M32" s="297">
        <v>136.38903400000001</v>
      </c>
      <c r="N32" s="204">
        <v>882.27301800000009</v>
      </c>
      <c r="O32" s="212">
        <v>2.8516550860925916E-2</v>
      </c>
      <c r="P32" s="101"/>
    </row>
    <row r="33" spans="1:16" x14ac:dyDescent="0.2">
      <c r="A33" s="173" t="s">
        <v>5</v>
      </c>
      <c r="B33" s="296">
        <v>87.969301999999985</v>
      </c>
      <c r="C33" s="204">
        <v>67.364936000000014</v>
      </c>
      <c r="D33" s="297">
        <v>53.153711999999999</v>
      </c>
      <c r="E33" s="296">
        <v>37.194744999999998</v>
      </c>
      <c r="F33" s="204">
        <v>14.993192000000001</v>
      </c>
      <c r="G33" s="297">
        <v>10.505055</v>
      </c>
      <c r="H33" s="204">
        <v>10.347122999999996</v>
      </c>
      <c r="I33" s="204">
        <v>9.4683430000000026</v>
      </c>
      <c r="J33" s="204">
        <v>15.779181000000003</v>
      </c>
      <c r="K33" s="296">
        <v>43.47404499999999</v>
      </c>
      <c r="L33" s="204">
        <v>72.106505999999996</v>
      </c>
      <c r="M33" s="297">
        <v>78.585168999999993</v>
      </c>
      <c r="N33" s="204">
        <v>500.9413090000001</v>
      </c>
      <c r="O33" s="212">
        <v>3.2957386303496761E-2</v>
      </c>
      <c r="P33" s="101"/>
    </row>
    <row r="34" spans="1:16" x14ac:dyDescent="0.2">
      <c r="A34" s="173" t="s">
        <v>3</v>
      </c>
      <c r="B34" s="296">
        <v>2.0736570000000003</v>
      </c>
      <c r="C34" s="204">
        <v>1.4734250000000002</v>
      </c>
      <c r="D34" s="297">
        <v>1.2981279999999999</v>
      </c>
      <c r="E34" s="296">
        <v>0.846028</v>
      </c>
      <c r="F34" s="204">
        <v>0.30006100000000002</v>
      </c>
      <c r="G34" s="297">
        <v>0.182422</v>
      </c>
      <c r="H34" s="204">
        <v>0.134496</v>
      </c>
      <c r="I34" s="204">
        <v>0.13051400000000002</v>
      </c>
      <c r="J34" s="204">
        <v>0.19799200000000003</v>
      </c>
      <c r="K34" s="296">
        <v>0.69393300000000002</v>
      </c>
      <c r="L34" s="204">
        <v>1.346814</v>
      </c>
      <c r="M34" s="297">
        <v>1.6146369999999999</v>
      </c>
      <c r="N34" s="204">
        <v>10.292107000000001</v>
      </c>
      <c r="O34" s="212">
        <v>6.8400257466738586E-3</v>
      </c>
      <c r="P34" s="101"/>
    </row>
    <row r="35" spans="1:16" ht="12.6"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1.210043104529481E-2</v>
      </c>
    </row>
    <row r="40" spans="1:16" x14ac:dyDescent="0.2">
      <c r="B40" s="120"/>
      <c r="C40" s="120"/>
      <c r="D40" s="120"/>
      <c r="M40" s="109" t="s">
        <v>59</v>
      </c>
      <c r="N40" s="116">
        <f>O8</f>
        <v>1.6959377213571471E-2</v>
      </c>
    </row>
    <row r="41" spans="1:16" x14ac:dyDescent="0.2">
      <c r="B41" s="78"/>
      <c r="C41" s="78"/>
      <c r="D41" s="78"/>
      <c r="M41" s="109" t="s">
        <v>117</v>
      </c>
      <c r="N41" s="116">
        <f>O9</f>
        <v>2.465353349925585E-2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{6EBAF999-7FF2-4CEF-BAE8-81C76B5541C6}</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{AEE0A819-629A-42C9-B789-AFD16ED22035}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EBAF999-7FF2-4CEF-BAE8-81C76B5541C6}">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AEE0A819-629A-42C9-B789-AFD16ED22035}">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dimension ref="A1:U41"/>
  <sheetViews>
    <sheetView showGridLines="0" view="pageBreakPreview" topLeftCell="A19"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288</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3" t="s">
        <v>43</v>
      </c>
      <c r="F5" s="334"/>
      <c r="G5" s="335"/>
      <c r="H5" s="334" t="s">
        <v>44</v>
      </c>
      <c r="I5" s="334"/>
      <c r="J5" s="334"/>
      <c r="K5" s="333" t="s">
        <v>45</v>
      </c>
      <c r="L5" s="334"/>
      <c r="M5" s="335"/>
      <c r="N5" s="336" t="s">
        <v>7</v>
      </c>
      <c r="O5" s="343" t="s">
        <v>216</v>
      </c>
    </row>
    <row r="6" spans="1:21" x14ac:dyDescent="0.2">
      <c r="A6" s="176"/>
      <c r="B6" s="288" t="s">
        <v>8</v>
      </c>
      <c r="C6" s="287" t="s">
        <v>9</v>
      </c>
      <c r="D6" s="289" t="s">
        <v>10</v>
      </c>
      <c r="E6" s="288" t="s">
        <v>11</v>
      </c>
      <c r="F6" s="287" t="s">
        <v>12</v>
      </c>
      <c r="G6" s="289" t="s">
        <v>13</v>
      </c>
      <c r="H6" s="231" t="s">
        <v>14</v>
      </c>
      <c r="I6" s="231" t="s">
        <v>15</v>
      </c>
      <c r="J6" s="231" t="s">
        <v>16</v>
      </c>
      <c r="K6" s="288" t="s">
        <v>17</v>
      </c>
      <c r="L6" s="287" t="s">
        <v>18</v>
      </c>
      <c r="M6" s="289" t="s">
        <v>19</v>
      </c>
      <c r="N6" s="336"/>
      <c r="O6" s="343"/>
      <c r="P6" s="109"/>
      <c r="U6" s="109"/>
    </row>
    <row r="7" spans="1:21" ht="13.5" x14ac:dyDescent="0.2">
      <c r="A7" s="170" t="s">
        <v>203</v>
      </c>
      <c r="B7" s="294">
        <v>6018.4544999999925</v>
      </c>
      <c r="C7" s="203">
        <v>6018.4545999999928</v>
      </c>
      <c r="D7" s="295">
        <v>6018.5139999999928</v>
      </c>
      <c r="E7" s="294">
        <v>6030.6209999999928</v>
      </c>
      <c r="F7" s="203">
        <v>6028.1939999999931</v>
      </c>
      <c r="G7" s="295">
        <v>6011.2179999999944</v>
      </c>
      <c r="H7" s="203">
        <v>6006.9599999999946</v>
      </c>
      <c r="I7" s="203">
        <v>6005.1439999999948</v>
      </c>
      <c r="J7" s="203">
        <v>6000.6279999999952</v>
      </c>
      <c r="K7" s="294">
        <v>5968.6262999999963</v>
      </c>
      <c r="L7" s="203">
        <v>5968.8062999999966</v>
      </c>
      <c r="M7" s="295">
        <v>5968.9677999999967</v>
      </c>
      <c r="N7" s="203">
        <v>5968.9677999999967</v>
      </c>
      <c r="O7" s="210">
        <v>0.15854522195138793</v>
      </c>
      <c r="P7" s="111"/>
      <c r="U7" s="60"/>
    </row>
    <row r="8" spans="1:21" x14ac:dyDescent="0.2">
      <c r="A8" s="170" t="s">
        <v>163</v>
      </c>
      <c r="B8" s="294">
        <v>3074.3490919999999</v>
      </c>
      <c r="C8" s="203">
        <v>2261.8771180000008</v>
      </c>
      <c r="D8" s="295">
        <v>2225.5582199999999</v>
      </c>
      <c r="E8" s="294">
        <v>1870.1665959999998</v>
      </c>
      <c r="F8" s="203">
        <v>1496.1469239999997</v>
      </c>
      <c r="G8" s="295">
        <v>1400.8250829999995</v>
      </c>
      <c r="H8" s="203">
        <v>1321.0558309999994</v>
      </c>
      <c r="I8" s="203">
        <v>1223.596038000001</v>
      </c>
      <c r="J8" s="203">
        <v>1290.4322760000005</v>
      </c>
      <c r="K8" s="294">
        <v>1675.5308000000007</v>
      </c>
      <c r="L8" s="203">
        <v>2529.9786650000001</v>
      </c>
      <c r="M8" s="295">
        <v>2862.4361590000003</v>
      </c>
      <c r="N8" s="203">
        <v>23231.952802</v>
      </c>
      <c r="O8" s="210">
        <v>0.17489085820999792</v>
      </c>
      <c r="P8" s="111"/>
      <c r="U8" s="60"/>
    </row>
    <row r="9" spans="1:21" x14ac:dyDescent="0.2">
      <c r="A9" s="170" t="s">
        <v>164</v>
      </c>
      <c r="B9" s="294">
        <v>1751.582038</v>
      </c>
      <c r="C9" s="203">
        <v>1137.9966350000002</v>
      </c>
      <c r="D9" s="295">
        <v>1056.3493410000001</v>
      </c>
      <c r="E9" s="294">
        <v>755.10201599999994</v>
      </c>
      <c r="F9" s="203">
        <v>393.07591099999996</v>
      </c>
      <c r="G9" s="295">
        <v>327.02887700000002</v>
      </c>
      <c r="H9" s="203">
        <v>286.50083599999999</v>
      </c>
      <c r="I9" s="203">
        <v>294.7867</v>
      </c>
      <c r="J9" s="203">
        <v>355.78656799999999</v>
      </c>
      <c r="K9" s="294">
        <v>814.27690400000006</v>
      </c>
      <c r="L9" s="203">
        <v>1310.2341810000003</v>
      </c>
      <c r="M9" s="295">
        <v>1519.0294450000001</v>
      </c>
      <c r="N9" s="203">
        <v>10001.749452</v>
      </c>
      <c r="O9" s="211">
        <v>0.13700540871752653</v>
      </c>
      <c r="P9" s="101"/>
      <c r="U9" s="104"/>
    </row>
    <row r="10" spans="1:21" x14ac:dyDescent="0.2">
      <c r="A10" s="173" t="s">
        <v>40</v>
      </c>
      <c r="B10" s="296">
        <v>89.854146000000014</v>
      </c>
      <c r="C10" s="204">
        <v>65.53890899999999</v>
      </c>
      <c r="D10" s="297">
        <v>76.77352599999999</v>
      </c>
      <c r="E10" s="296">
        <v>48.727542</v>
      </c>
      <c r="F10" s="204">
        <v>18.373467999999995</v>
      </c>
      <c r="G10" s="297">
        <v>25.705352999999995</v>
      </c>
      <c r="H10" s="204">
        <v>24.843421000000003</v>
      </c>
      <c r="I10" s="204">
        <v>10.779618000000003</v>
      </c>
      <c r="J10" s="204">
        <v>28.523270000000004</v>
      </c>
      <c r="K10" s="296">
        <v>72.62876399999999</v>
      </c>
      <c r="L10" s="204">
        <v>100.96117999999998</v>
      </c>
      <c r="M10" s="297">
        <v>101.50864800000001</v>
      </c>
      <c r="N10" s="204">
        <v>664.21784500000001</v>
      </c>
      <c r="O10" s="212">
        <v>7.2923758326271848E-2</v>
      </c>
      <c r="P10" s="101"/>
      <c r="U10" s="128"/>
    </row>
    <row r="11" spans="1:21" x14ac:dyDescent="0.2">
      <c r="A11" s="173" t="s">
        <v>39</v>
      </c>
      <c r="B11" s="296">
        <v>0.140984</v>
      </c>
      <c r="C11" s="204">
        <v>0.106086</v>
      </c>
      <c r="D11" s="297">
        <v>0.10123</v>
      </c>
      <c r="E11" s="296">
        <v>8.3388999999999991E-2</v>
      </c>
      <c r="F11" s="204">
        <v>4.0562000000000001E-2</v>
      </c>
      <c r="G11" s="297">
        <v>3.7651999999999998E-2</v>
      </c>
      <c r="H11" s="204">
        <v>3.7543E-2</v>
      </c>
      <c r="I11" s="204">
        <v>5.0783000000000002E-2</v>
      </c>
      <c r="J11" s="204">
        <v>5.3973999999999994E-2</v>
      </c>
      <c r="K11" s="296">
        <v>8.4173999999999999E-2</v>
      </c>
      <c r="L11" s="204">
        <v>0.122614</v>
      </c>
      <c r="M11" s="297">
        <v>0.14971099999999998</v>
      </c>
      <c r="N11" s="204">
        <v>1.008702</v>
      </c>
      <c r="O11" s="212">
        <v>2.0357793063881758E-3</v>
      </c>
      <c r="P11" s="101"/>
      <c r="U11" s="128"/>
    </row>
    <row r="12" spans="1:21" x14ac:dyDescent="0.2">
      <c r="A12" s="173" t="s">
        <v>38</v>
      </c>
      <c r="B12" s="296">
        <v>1056.5183559999998</v>
      </c>
      <c r="C12" s="204">
        <v>632.90731000000005</v>
      </c>
      <c r="D12" s="297">
        <v>576.76862399999993</v>
      </c>
      <c r="E12" s="296">
        <v>390.468703</v>
      </c>
      <c r="F12" s="204">
        <v>157.50368700000001</v>
      </c>
      <c r="G12" s="297">
        <v>117.51583600000001</v>
      </c>
      <c r="H12" s="204">
        <v>83.975839999999991</v>
      </c>
      <c r="I12" s="204">
        <v>100.400992</v>
      </c>
      <c r="J12" s="204">
        <v>126.45357800000001</v>
      </c>
      <c r="K12" s="296">
        <v>374.190766</v>
      </c>
      <c r="L12" s="204">
        <v>698.25529000000017</v>
      </c>
      <c r="M12" s="297">
        <v>809.76138600000002</v>
      </c>
      <c r="N12" s="204">
        <v>5124.7203680000002</v>
      </c>
      <c r="O12" s="212">
        <v>0.99386825461613459</v>
      </c>
      <c r="P12" s="101"/>
      <c r="U12" s="128"/>
    </row>
    <row r="13" spans="1:21" x14ac:dyDescent="0.2">
      <c r="A13" s="173" t="s">
        <v>60</v>
      </c>
      <c r="B13" s="296">
        <v>0</v>
      </c>
      <c r="C13" s="204">
        <v>0</v>
      </c>
      <c r="D13" s="297">
        <v>0</v>
      </c>
      <c r="E13" s="296">
        <v>0</v>
      </c>
      <c r="F13" s="204">
        <v>2.7414000000000001E-2</v>
      </c>
      <c r="G13" s="297">
        <v>2.5376000000000003E-2</v>
      </c>
      <c r="H13" s="204">
        <v>1.5458E-2</v>
      </c>
      <c r="I13" s="204">
        <v>3.2606000000000003E-2</v>
      </c>
      <c r="J13" s="204">
        <v>1.4121E-2</v>
      </c>
      <c r="K13" s="296">
        <v>1.0999999999999999E-2</v>
      </c>
      <c r="L13" s="204">
        <v>9.8110000000000003E-3</v>
      </c>
      <c r="M13" s="297">
        <v>1.2074E-2</v>
      </c>
      <c r="N13" s="204">
        <v>0.14786000000000002</v>
      </c>
      <c r="O13" s="212">
        <v>1.6751323766393193E-3</v>
      </c>
      <c r="P13" s="101"/>
      <c r="U13" s="128"/>
    </row>
    <row r="14" spans="1:21" x14ac:dyDescent="0.2">
      <c r="A14" s="173" t="s">
        <v>61</v>
      </c>
      <c r="B14" s="296">
        <v>0</v>
      </c>
      <c r="C14" s="204">
        <v>0</v>
      </c>
      <c r="D14" s="297">
        <v>0</v>
      </c>
      <c r="E14" s="296">
        <v>0</v>
      </c>
      <c r="F14" s="204">
        <v>0</v>
      </c>
      <c r="G14" s="297">
        <v>0</v>
      </c>
      <c r="H14" s="204">
        <v>0</v>
      </c>
      <c r="I14" s="204">
        <v>0</v>
      </c>
      <c r="J14" s="204">
        <v>0</v>
      </c>
      <c r="K14" s="296">
        <v>0</v>
      </c>
      <c r="L14" s="204">
        <v>0</v>
      </c>
      <c r="M14" s="297">
        <v>0</v>
      </c>
      <c r="N14" s="204">
        <v>0</v>
      </c>
      <c r="O14" s="212">
        <v>0</v>
      </c>
      <c r="P14" s="101"/>
      <c r="U14" s="128"/>
    </row>
    <row r="15" spans="1:21" x14ac:dyDescent="0.2">
      <c r="A15" s="173" t="s">
        <v>62</v>
      </c>
      <c r="B15" s="296">
        <v>0</v>
      </c>
      <c r="C15" s="204">
        <v>0</v>
      </c>
      <c r="D15" s="297">
        <v>0</v>
      </c>
      <c r="E15" s="296">
        <v>0</v>
      </c>
      <c r="F15" s="204">
        <v>0</v>
      </c>
      <c r="G15" s="297">
        <v>0</v>
      </c>
      <c r="H15" s="204">
        <v>0</v>
      </c>
      <c r="I15" s="204">
        <v>0</v>
      </c>
      <c r="J15" s="204">
        <v>0</v>
      </c>
      <c r="K15" s="296">
        <v>0</v>
      </c>
      <c r="L15" s="204">
        <v>0</v>
      </c>
      <c r="M15" s="297">
        <v>0</v>
      </c>
      <c r="N15" s="204">
        <v>0</v>
      </c>
      <c r="O15" s="212">
        <v>0</v>
      </c>
      <c r="P15" s="101"/>
      <c r="U15" s="128"/>
    </row>
    <row r="16" spans="1:21" x14ac:dyDescent="0.2">
      <c r="A16" s="173" t="s">
        <v>37</v>
      </c>
      <c r="B16" s="296">
        <v>78.410438999999997</v>
      </c>
      <c r="C16" s="204">
        <v>58.241909</v>
      </c>
      <c r="D16" s="297">
        <v>37.691724000000001</v>
      </c>
      <c r="E16" s="296">
        <v>9.7476140000000004</v>
      </c>
      <c r="F16" s="204">
        <v>5.9341299999999997</v>
      </c>
      <c r="G16" s="297">
        <v>3.0116900000000002</v>
      </c>
      <c r="H16" s="204">
        <v>3.0697399999999999</v>
      </c>
      <c r="I16" s="204">
        <v>6.2800699999999994</v>
      </c>
      <c r="J16" s="204">
        <v>5.8952999999999998</v>
      </c>
      <c r="K16" s="296">
        <v>16.382709999999999</v>
      </c>
      <c r="L16" s="204">
        <v>29.775976999999997</v>
      </c>
      <c r="M16" s="297">
        <v>30.016249999999999</v>
      </c>
      <c r="N16" s="204">
        <v>284.45755299999996</v>
      </c>
      <c r="O16" s="212">
        <v>9.2733363691842804E-3</v>
      </c>
      <c r="P16" s="101"/>
      <c r="U16" s="128"/>
    </row>
    <row r="17" spans="1:21" x14ac:dyDescent="0.2">
      <c r="A17" s="173" t="s">
        <v>72</v>
      </c>
      <c r="B17" s="296">
        <v>0</v>
      </c>
      <c r="C17" s="204">
        <v>0</v>
      </c>
      <c r="D17" s="297">
        <v>0</v>
      </c>
      <c r="E17" s="296">
        <v>0</v>
      </c>
      <c r="F17" s="204">
        <v>0</v>
      </c>
      <c r="G17" s="297">
        <v>0</v>
      </c>
      <c r="H17" s="204">
        <v>0</v>
      </c>
      <c r="I17" s="204">
        <v>0</v>
      </c>
      <c r="J17" s="204">
        <v>0</v>
      </c>
      <c r="K17" s="296">
        <v>0</v>
      </c>
      <c r="L17" s="204">
        <v>0</v>
      </c>
      <c r="M17" s="297">
        <v>0</v>
      </c>
      <c r="N17" s="204">
        <v>0</v>
      </c>
      <c r="O17" s="212">
        <v>0</v>
      </c>
      <c r="P17" s="101"/>
      <c r="U17" s="128"/>
    </row>
    <row r="18" spans="1:21" x14ac:dyDescent="0.2">
      <c r="A18" s="173" t="s">
        <v>36</v>
      </c>
      <c r="B18" s="296">
        <v>0</v>
      </c>
      <c r="C18" s="204">
        <v>0</v>
      </c>
      <c r="D18" s="297">
        <v>0</v>
      </c>
      <c r="E18" s="296">
        <v>0</v>
      </c>
      <c r="F18" s="204">
        <v>0</v>
      </c>
      <c r="G18" s="297">
        <v>0</v>
      </c>
      <c r="H18" s="204">
        <v>0</v>
      </c>
      <c r="I18" s="204">
        <v>0</v>
      </c>
      <c r="J18" s="204">
        <v>0</v>
      </c>
      <c r="K18" s="296">
        <v>0</v>
      </c>
      <c r="L18" s="204">
        <v>0</v>
      </c>
      <c r="M18" s="297">
        <v>0</v>
      </c>
      <c r="N18" s="204">
        <v>0</v>
      </c>
      <c r="O18" s="212">
        <v>0</v>
      </c>
      <c r="P18" s="101"/>
      <c r="U18" s="128"/>
    </row>
    <row r="19" spans="1:21" x14ac:dyDescent="0.2">
      <c r="A19" s="173" t="s">
        <v>35</v>
      </c>
      <c r="B19" s="296">
        <v>58.995570000000001</v>
      </c>
      <c r="C19" s="204">
        <v>52.776729999999993</v>
      </c>
      <c r="D19" s="297">
        <v>47.84422</v>
      </c>
      <c r="E19" s="296">
        <v>55.272829999999999</v>
      </c>
      <c r="F19" s="204">
        <v>46.059719999999999</v>
      </c>
      <c r="G19" s="297">
        <v>45.937559999999998</v>
      </c>
      <c r="H19" s="204">
        <v>47.894980000000004</v>
      </c>
      <c r="I19" s="204">
        <v>47.189800000000005</v>
      </c>
      <c r="J19" s="204">
        <v>36.778109999999998</v>
      </c>
      <c r="K19" s="296">
        <v>36.576010000000004</v>
      </c>
      <c r="L19" s="204">
        <v>56.26699</v>
      </c>
      <c r="M19" s="297">
        <v>55.204639999999998</v>
      </c>
      <c r="N19" s="204">
        <v>586.79715999999996</v>
      </c>
      <c r="O19" s="212">
        <v>0.60513669219737454</v>
      </c>
      <c r="P19" s="101"/>
      <c r="U19" s="128"/>
    </row>
    <row r="20" spans="1:21" x14ac:dyDescent="0.2">
      <c r="A20" s="173" t="s">
        <v>34</v>
      </c>
      <c r="B20" s="296">
        <v>0</v>
      </c>
      <c r="C20" s="204">
        <v>0</v>
      </c>
      <c r="D20" s="297">
        <v>0</v>
      </c>
      <c r="E20" s="296">
        <v>0</v>
      </c>
      <c r="F20" s="204">
        <v>0</v>
      </c>
      <c r="G20" s="297">
        <v>0</v>
      </c>
      <c r="H20" s="204">
        <v>0</v>
      </c>
      <c r="I20" s="204">
        <v>0</v>
      </c>
      <c r="J20" s="204">
        <v>0</v>
      </c>
      <c r="K20" s="296">
        <v>0</v>
      </c>
      <c r="L20" s="204">
        <v>0</v>
      </c>
      <c r="M20" s="297">
        <v>0</v>
      </c>
      <c r="N20" s="204">
        <v>0</v>
      </c>
      <c r="O20" s="212">
        <v>0</v>
      </c>
      <c r="P20" s="101"/>
      <c r="U20" s="128"/>
    </row>
    <row r="21" spans="1:21" x14ac:dyDescent="0.2">
      <c r="A21" s="173" t="s">
        <v>33</v>
      </c>
      <c r="B21" s="296">
        <v>3.3039999999999998</v>
      </c>
      <c r="C21" s="204">
        <v>0</v>
      </c>
      <c r="D21" s="297">
        <v>1.0860000000000001</v>
      </c>
      <c r="E21" s="296">
        <v>1.246</v>
      </c>
      <c r="F21" s="204">
        <v>1.23</v>
      </c>
      <c r="G21" s="297">
        <v>0.92100000000000004</v>
      </c>
      <c r="H21" s="204">
        <v>0.85099999999999998</v>
      </c>
      <c r="I21" s="204">
        <v>0</v>
      </c>
      <c r="J21" s="204">
        <v>0</v>
      </c>
      <c r="K21" s="296">
        <v>1.857</v>
      </c>
      <c r="L21" s="204">
        <v>3.8180000000000001</v>
      </c>
      <c r="M21" s="297">
        <v>1.8009999999999999</v>
      </c>
      <c r="N21" s="204">
        <v>16.113999999999997</v>
      </c>
      <c r="O21" s="212">
        <v>4.8725849809966026E-3</v>
      </c>
      <c r="P21" s="101"/>
      <c r="U21" s="128"/>
    </row>
    <row r="22" spans="1:21" x14ac:dyDescent="0.2">
      <c r="A22" s="173" t="s">
        <v>32</v>
      </c>
      <c r="B22" s="296">
        <v>154.34350099999995</v>
      </c>
      <c r="C22" s="204">
        <v>132.04446799999999</v>
      </c>
      <c r="D22" s="297">
        <v>141.42764599999998</v>
      </c>
      <c r="E22" s="296">
        <v>125.05806200000001</v>
      </c>
      <c r="F22" s="204">
        <v>102.737495</v>
      </c>
      <c r="G22" s="297">
        <v>76.183166</v>
      </c>
      <c r="H22" s="204">
        <v>70.877424000000005</v>
      </c>
      <c r="I22" s="204">
        <v>70.841999999999985</v>
      </c>
      <c r="J22" s="204">
        <v>74.048994999999991</v>
      </c>
      <c r="K22" s="296">
        <v>151.42209399999999</v>
      </c>
      <c r="L22" s="204">
        <v>136.27462899999998</v>
      </c>
      <c r="M22" s="297">
        <v>142.50844800000002</v>
      </c>
      <c r="N22" s="204">
        <v>1377.767928</v>
      </c>
      <c r="O22" s="212">
        <v>0.64444902550151495</v>
      </c>
      <c r="P22" s="101"/>
      <c r="U22" s="128"/>
    </row>
    <row r="23" spans="1:21" x14ac:dyDescent="0.2">
      <c r="A23" s="173" t="s">
        <v>3</v>
      </c>
      <c r="B23" s="296">
        <v>0</v>
      </c>
      <c r="C23" s="204">
        <v>0</v>
      </c>
      <c r="D23" s="297">
        <v>0</v>
      </c>
      <c r="E23" s="296">
        <v>0</v>
      </c>
      <c r="F23" s="204">
        <v>0</v>
      </c>
      <c r="G23" s="297">
        <v>0</v>
      </c>
      <c r="H23" s="204">
        <v>0</v>
      </c>
      <c r="I23" s="204">
        <v>0</v>
      </c>
      <c r="J23" s="204">
        <v>0</v>
      </c>
      <c r="K23" s="296">
        <v>0</v>
      </c>
      <c r="L23" s="204">
        <v>0</v>
      </c>
      <c r="M23" s="297">
        <v>0</v>
      </c>
      <c r="N23" s="204">
        <v>0</v>
      </c>
      <c r="O23" s="212">
        <v>0</v>
      </c>
      <c r="P23" s="101"/>
      <c r="U23" s="128"/>
    </row>
    <row r="24" spans="1:21" x14ac:dyDescent="0.2">
      <c r="A24" s="173" t="s">
        <v>31</v>
      </c>
      <c r="B24" s="296">
        <v>19.533911</v>
      </c>
      <c r="C24" s="204">
        <v>0.79048400000000008</v>
      </c>
      <c r="D24" s="297">
        <v>2.332522</v>
      </c>
      <c r="E24" s="296">
        <v>0.35749499999999995</v>
      </c>
      <c r="F24" s="204">
        <v>6.8269999999999997E-2</v>
      </c>
      <c r="G24" s="297">
        <v>7.4899000000000007E-2</v>
      </c>
      <c r="H24" s="204">
        <v>1.1769550000000002</v>
      </c>
      <c r="I24" s="204">
        <v>7.7784000000000006E-2</v>
      </c>
      <c r="J24" s="204">
        <v>0.121658</v>
      </c>
      <c r="K24" s="296">
        <v>0.89404099999999997</v>
      </c>
      <c r="L24" s="204">
        <v>6.6982860000000004</v>
      </c>
      <c r="M24" s="297">
        <v>14.536057999999999</v>
      </c>
      <c r="N24" s="204">
        <v>46.662362999999999</v>
      </c>
      <c r="O24" s="212">
        <v>0.22503071289432788</v>
      </c>
      <c r="P24" s="101"/>
      <c r="U24" s="128"/>
    </row>
    <row r="25" spans="1:21" x14ac:dyDescent="0.2">
      <c r="A25" s="173" t="s">
        <v>30</v>
      </c>
      <c r="B25" s="296">
        <v>290.481131</v>
      </c>
      <c r="C25" s="204">
        <v>195.59073900000007</v>
      </c>
      <c r="D25" s="297">
        <v>172.32384900000005</v>
      </c>
      <c r="E25" s="296">
        <v>124.140381</v>
      </c>
      <c r="F25" s="204">
        <v>61.101164999999995</v>
      </c>
      <c r="G25" s="297">
        <v>57.61634500000001</v>
      </c>
      <c r="H25" s="204">
        <v>53.758475000000004</v>
      </c>
      <c r="I25" s="204">
        <v>59.133047000000012</v>
      </c>
      <c r="J25" s="204">
        <v>83.897562000000022</v>
      </c>
      <c r="K25" s="296">
        <v>160.23034500000003</v>
      </c>
      <c r="L25" s="204">
        <v>278.05140400000005</v>
      </c>
      <c r="M25" s="297">
        <v>363.53123000000011</v>
      </c>
      <c r="N25" s="204">
        <v>1899.8556730000003</v>
      </c>
      <c r="O25" s="212">
        <v>9.5940605490814998E-2</v>
      </c>
      <c r="P25" s="101"/>
      <c r="U25" s="98"/>
    </row>
    <row r="26" spans="1:21" ht="13.5" customHeight="1" x14ac:dyDescent="0.2">
      <c r="A26" s="171" t="s">
        <v>305</v>
      </c>
      <c r="B26" s="294">
        <v>1689.1320889999997</v>
      </c>
      <c r="C26" s="203">
        <v>1093.5350570000001</v>
      </c>
      <c r="D26" s="295">
        <v>1016.835676</v>
      </c>
      <c r="E26" s="294">
        <v>717.39272600000015</v>
      </c>
      <c r="F26" s="203">
        <v>372.68363200000005</v>
      </c>
      <c r="G26" s="295">
        <v>311.15609000000001</v>
      </c>
      <c r="H26" s="203">
        <v>271.38729600000005</v>
      </c>
      <c r="I26" s="203">
        <v>280.39877100000001</v>
      </c>
      <c r="J26" s="203">
        <v>339.65704500000004</v>
      </c>
      <c r="K26" s="294">
        <v>776.91176099999996</v>
      </c>
      <c r="L26" s="203">
        <v>1254.4183140000002</v>
      </c>
      <c r="M26" s="295">
        <v>1467.8814989999998</v>
      </c>
      <c r="N26" s="203">
        <v>9591.3899560000009</v>
      </c>
      <c r="O26" s="211">
        <v>0.14548305461214078</v>
      </c>
      <c r="P26" s="10"/>
      <c r="U26" s="78"/>
    </row>
    <row r="27" spans="1:21" ht="12.75" customHeight="1" x14ac:dyDescent="0.2">
      <c r="A27" s="173" t="s">
        <v>26</v>
      </c>
      <c r="B27" s="296">
        <v>266.51571499999994</v>
      </c>
      <c r="C27" s="204">
        <v>172.08909600000004</v>
      </c>
      <c r="D27" s="297">
        <v>171.930104</v>
      </c>
      <c r="E27" s="296">
        <v>145.12412699999999</v>
      </c>
      <c r="F27" s="204">
        <v>113.67609700000001</v>
      </c>
      <c r="G27" s="297">
        <v>104.04237000000003</v>
      </c>
      <c r="H27" s="204">
        <v>87.720153999999994</v>
      </c>
      <c r="I27" s="204">
        <v>79.657956999999996</v>
      </c>
      <c r="J27" s="204">
        <v>81.076229000000026</v>
      </c>
      <c r="K27" s="296">
        <v>130.20207799999997</v>
      </c>
      <c r="L27" s="204">
        <v>182.98829999999998</v>
      </c>
      <c r="M27" s="297">
        <v>211.80210600000004</v>
      </c>
      <c r="N27" s="204">
        <v>1746.824333</v>
      </c>
      <c r="O27" s="212">
        <v>0.11849924699933144</v>
      </c>
      <c r="P27" s="101"/>
      <c r="U27" s="78"/>
    </row>
    <row r="28" spans="1:21" ht="12.75" customHeight="1" x14ac:dyDescent="0.2">
      <c r="A28" s="173" t="s">
        <v>0</v>
      </c>
      <c r="B28" s="296">
        <v>95.984451000000007</v>
      </c>
      <c r="C28" s="204">
        <v>78.022976</v>
      </c>
      <c r="D28" s="297">
        <v>73.935588999999993</v>
      </c>
      <c r="E28" s="296">
        <v>44.267494000000006</v>
      </c>
      <c r="F28" s="204">
        <v>32.012352</v>
      </c>
      <c r="G28" s="297">
        <v>27.266660999999999</v>
      </c>
      <c r="H28" s="204">
        <v>24.12116</v>
      </c>
      <c r="I28" s="204">
        <v>31.863061999999996</v>
      </c>
      <c r="J28" s="204">
        <v>22.183999999999997</v>
      </c>
      <c r="K28" s="296">
        <v>46.406412000000003</v>
      </c>
      <c r="L28" s="204">
        <v>66.176998999999995</v>
      </c>
      <c r="M28" s="297">
        <v>82.073600000000013</v>
      </c>
      <c r="N28" s="204">
        <v>624.31475599999999</v>
      </c>
      <c r="O28" s="212">
        <v>0.27797305466274408</v>
      </c>
      <c r="P28" s="101"/>
      <c r="U28" s="78"/>
    </row>
    <row r="29" spans="1:21" ht="12.75" customHeight="1" x14ac:dyDescent="0.2">
      <c r="A29" s="173" t="s">
        <v>1</v>
      </c>
      <c r="B29" s="296">
        <v>9.3676890000000004</v>
      </c>
      <c r="C29" s="204">
        <v>5.5151030000000008</v>
      </c>
      <c r="D29" s="297">
        <v>4.9213880000000003</v>
      </c>
      <c r="E29" s="296">
        <v>2.6906580000000004</v>
      </c>
      <c r="F29" s="204">
        <v>0.66173899999999986</v>
      </c>
      <c r="G29" s="297">
        <v>0.41081999999999996</v>
      </c>
      <c r="H29" s="204">
        <v>0.37917200000000001</v>
      </c>
      <c r="I29" s="204">
        <v>0.34613100000000008</v>
      </c>
      <c r="J29" s="204">
        <v>0.40904100000000004</v>
      </c>
      <c r="K29" s="296">
        <v>2.7482289999999998</v>
      </c>
      <c r="L29" s="204">
        <v>8.7829260000000016</v>
      </c>
      <c r="M29" s="297">
        <v>7.3522480000000003</v>
      </c>
      <c r="N29" s="204">
        <v>43.585144000000007</v>
      </c>
      <c r="O29" s="212">
        <v>8.1898206437083801E-2</v>
      </c>
      <c r="P29" s="101"/>
      <c r="U29" s="78"/>
    </row>
    <row r="30" spans="1:21" ht="12.75" customHeight="1" x14ac:dyDescent="0.2">
      <c r="A30" s="173" t="s">
        <v>2</v>
      </c>
      <c r="B30" s="296">
        <v>23.414240999999997</v>
      </c>
      <c r="C30" s="204">
        <v>12.471139000000001</v>
      </c>
      <c r="D30" s="297">
        <v>10.363882999999998</v>
      </c>
      <c r="E30" s="296">
        <v>7.5256569999999998</v>
      </c>
      <c r="F30" s="204">
        <v>2.6581550000000003</v>
      </c>
      <c r="G30" s="297">
        <v>1.3982319999999999</v>
      </c>
      <c r="H30" s="204">
        <v>0.97317299999999995</v>
      </c>
      <c r="I30" s="204">
        <v>1.472183</v>
      </c>
      <c r="J30" s="204">
        <v>2.3244719999999996</v>
      </c>
      <c r="K30" s="296">
        <v>6.9426699999999997</v>
      </c>
      <c r="L30" s="204">
        <v>15.206470000000001</v>
      </c>
      <c r="M30" s="297">
        <v>17.701450000000001</v>
      </c>
      <c r="N30" s="204">
        <v>102.45172500000001</v>
      </c>
      <c r="O30" s="212">
        <v>0.43109127831946931</v>
      </c>
      <c r="P30" s="101"/>
    </row>
    <row r="31" spans="1:21" x14ac:dyDescent="0.2">
      <c r="A31" s="173" t="s">
        <v>6</v>
      </c>
      <c r="B31" s="296">
        <v>4.17964</v>
      </c>
      <c r="C31" s="204">
        <v>4.0472450000000002</v>
      </c>
      <c r="D31" s="297">
        <v>3.7741500000000001</v>
      </c>
      <c r="E31" s="296">
        <v>3.977214</v>
      </c>
      <c r="F31" s="204">
        <v>3.6698729999999999</v>
      </c>
      <c r="G31" s="297">
        <v>3.2703709999999999</v>
      </c>
      <c r="H31" s="204">
        <v>1.4716600000000002</v>
      </c>
      <c r="I31" s="204">
        <v>3.019987</v>
      </c>
      <c r="J31" s="204">
        <v>1.5543150000000001</v>
      </c>
      <c r="K31" s="296">
        <v>2.0264859999999998</v>
      </c>
      <c r="L31" s="204">
        <v>3.0571890000000002</v>
      </c>
      <c r="M31" s="297">
        <v>1.5728550000000001</v>
      </c>
      <c r="N31" s="204">
        <v>35.620984999999997</v>
      </c>
      <c r="O31" s="212">
        <v>6.7525039097281386E-2</v>
      </c>
      <c r="P31" s="101"/>
    </row>
    <row r="32" spans="1:21" x14ac:dyDescent="0.2">
      <c r="A32" s="173" t="s">
        <v>25</v>
      </c>
      <c r="B32" s="296">
        <v>834.97646199999997</v>
      </c>
      <c r="C32" s="204">
        <v>536.27091000000007</v>
      </c>
      <c r="D32" s="297">
        <v>498.94566599999996</v>
      </c>
      <c r="E32" s="296">
        <v>372.11696500000005</v>
      </c>
      <c r="F32" s="204">
        <v>162.38005100000001</v>
      </c>
      <c r="G32" s="297">
        <v>132.57120699999996</v>
      </c>
      <c r="H32" s="204">
        <v>112.02601200000002</v>
      </c>
      <c r="I32" s="204">
        <v>114.97259800000002</v>
      </c>
      <c r="J32" s="204">
        <v>170.058378</v>
      </c>
      <c r="K32" s="296">
        <v>433.51193600000005</v>
      </c>
      <c r="L32" s="204">
        <v>691.87733100000014</v>
      </c>
      <c r="M32" s="297">
        <v>813.80917899999997</v>
      </c>
      <c r="N32" s="204">
        <v>4873.5166950000003</v>
      </c>
      <c r="O32" s="212">
        <v>0.15752027305513616</v>
      </c>
      <c r="P32" s="101"/>
    </row>
    <row r="33" spans="1:16" x14ac:dyDescent="0.2">
      <c r="A33" s="173" t="s">
        <v>5</v>
      </c>
      <c r="B33" s="296">
        <v>430.08456099999995</v>
      </c>
      <c r="C33" s="204">
        <v>270.33730499999996</v>
      </c>
      <c r="D33" s="297">
        <v>239.72715700000001</v>
      </c>
      <c r="E33" s="296">
        <v>133.12749000000002</v>
      </c>
      <c r="F33" s="204">
        <v>54.07023800000001</v>
      </c>
      <c r="G33" s="297">
        <v>39.548406999999983</v>
      </c>
      <c r="H33" s="204">
        <v>41.971299999999999</v>
      </c>
      <c r="I33" s="204">
        <v>46.695399000000009</v>
      </c>
      <c r="J33" s="204">
        <v>58.468935000000002</v>
      </c>
      <c r="K33" s="296">
        <v>145.75508199999999</v>
      </c>
      <c r="L33" s="204">
        <v>269.18541800000003</v>
      </c>
      <c r="M33" s="297">
        <v>312.547777</v>
      </c>
      <c r="N33" s="204">
        <v>2041.5190689999999</v>
      </c>
      <c r="O33" s="212">
        <v>0.1343134043732617</v>
      </c>
      <c r="P33" s="101"/>
    </row>
    <row r="34" spans="1:16" x14ac:dyDescent="0.2">
      <c r="A34" s="173" t="s">
        <v>3</v>
      </c>
      <c r="B34" s="296">
        <v>24.609330000000003</v>
      </c>
      <c r="C34" s="204">
        <v>14.781283</v>
      </c>
      <c r="D34" s="297">
        <v>13.237739000000001</v>
      </c>
      <c r="E34" s="296">
        <v>8.5631210000000006</v>
      </c>
      <c r="F34" s="204">
        <v>3.5551269999999997</v>
      </c>
      <c r="G34" s="297">
        <v>2.6480220000000001</v>
      </c>
      <c r="H34" s="204">
        <v>2.7246650000000003</v>
      </c>
      <c r="I34" s="204">
        <v>2.3714539999999995</v>
      </c>
      <c r="J34" s="204">
        <v>3.5816750000000002</v>
      </c>
      <c r="K34" s="296">
        <v>9.3188680000000002</v>
      </c>
      <c r="L34" s="204">
        <v>17.143681000000001</v>
      </c>
      <c r="M34" s="297">
        <v>21.022283999999999</v>
      </c>
      <c r="N34" s="204">
        <v>123.55724900000001</v>
      </c>
      <c r="O34" s="212">
        <v>8.2114844350937355E-2</v>
      </c>
      <c r="P34" s="101"/>
    </row>
    <row r="35" spans="1:16" ht="12"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0.15854522195138793</v>
      </c>
    </row>
    <row r="40" spans="1:16" x14ac:dyDescent="0.2">
      <c r="B40" s="120"/>
      <c r="C40" s="120"/>
      <c r="D40" s="120"/>
      <c r="M40" s="109" t="s">
        <v>59</v>
      </c>
      <c r="N40" s="116">
        <f>O8</f>
        <v>0.17489085820999792</v>
      </c>
    </row>
    <row r="41" spans="1:16" x14ac:dyDescent="0.2">
      <c r="B41" s="78"/>
      <c r="C41" s="78"/>
      <c r="D41" s="78"/>
      <c r="M41" s="109" t="s">
        <v>117</v>
      </c>
      <c r="N41" s="116">
        <f>O9</f>
        <v>0.13700540871752653</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{BAF5A3E8-4CEF-4823-9EFD-D6978A947904}</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{F6D3C878-2A29-4348-8AAD-7FEE4D3E5798}</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BAF5A3E8-4CEF-4823-9EFD-D6978A947904}">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F6D3C878-2A29-4348-8AAD-7FEE4D3E5798}">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dimension ref="A1:U41"/>
  <sheetViews>
    <sheetView showGridLines="0" view="pageBreakPreview" topLeftCell="A10"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289</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3" t="s">
        <v>43</v>
      </c>
      <c r="F5" s="334"/>
      <c r="G5" s="335"/>
      <c r="H5" s="334" t="s">
        <v>44</v>
      </c>
      <c r="I5" s="334"/>
      <c r="J5" s="334"/>
      <c r="K5" s="333" t="s">
        <v>45</v>
      </c>
      <c r="L5" s="334"/>
      <c r="M5" s="335"/>
      <c r="N5" s="336" t="s">
        <v>7</v>
      </c>
      <c r="O5" s="343" t="s">
        <v>216</v>
      </c>
    </row>
    <row r="6" spans="1:21" x14ac:dyDescent="0.2">
      <c r="A6" s="176"/>
      <c r="B6" s="288" t="s">
        <v>8</v>
      </c>
      <c r="C6" s="287" t="s">
        <v>9</v>
      </c>
      <c r="D6" s="289" t="s">
        <v>10</v>
      </c>
      <c r="E6" s="288" t="s">
        <v>11</v>
      </c>
      <c r="F6" s="287" t="s">
        <v>12</v>
      </c>
      <c r="G6" s="289" t="s">
        <v>13</v>
      </c>
      <c r="H6" s="231" t="s">
        <v>14</v>
      </c>
      <c r="I6" s="231" t="s">
        <v>15</v>
      </c>
      <c r="J6" s="231" t="s">
        <v>16</v>
      </c>
      <c r="K6" s="288" t="s">
        <v>17</v>
      </c>
      <c r="L6" s="287" t="s">
        <v>18</v>
      </c>
      <c r="M6" s="289" t="s">
        <v>19</v>
      </c>
      <c r="N6" s="336"/>
      <c r="O6" s="343"/>
      <c r="P6" s="109"/>
      <c r="U6" s="109"/>
    </row>
    <row r="7" spans="1:21" ht="13.5" x14ac:dyDescent="0.2">
      <c r="A7" s="170" t="s">
        <v>203</v>
      </c>
      <c r="B7" s="294">
        <v>1365.5904499999988</v>
      </c>
      <c r="C7" s="203">
        <v>1360.7084499999989</v>
      </c>
      <c r="D7" s="295">
        <v>1360.7084499999989</v>
      </c>
      <c r="E7" s="294">
        <v>1234.2454500000006</v>
      </c>
      <c r="F7" s="203">
        <v>1234.2454500000006</v>
      </c>
      <c r="G7" s="295">
        <v>1234.2454500000006</v>
      </c>
      <c r="H7" s="203">
        <v>1253.2634499999999</v>
      </c>
      <c r="I7" s="203">
        <v>1253.2634499999999</v>
      </c>
      <c r="J7" s="203">
        <v>1253.2634499999999</v>
      </c>
      <c r="K7" s="294">
        <v>1249.0634499999999</v>
      </c>
      <c r="L7" s="203">
        <v>1246.70145</v>
      </c>
      <c r="M7" s="295">
        <v>1246.70145</v>
      </c>
      <c r="N7" s="203">
        <v>1246.70145</v>
      </c>
      <c r="O7" s="210">
        <v>3.3114361598225957E-2</v>
      </c>
      <c r="P7" s="111"/>
      <c r="U7" s="60"/>
    </row>
    <row r="8" spans="1:21" x14ac:dyDescent="0.2">
      <c r="A8" s="170" t="s">
        <v>163</v>
      </c>
      <c r="B8" s="294">
        <v>895.62366999999983</v>
      </c>
      <c r="C8" s="203">
        <v>568.33557499999995</v>
      </c>
      <c r="D8" s="295">
        <v>534.1886079999997</v>
      </c>
      <c r="E8" s="294">
        <v>433.95242900000011</v>
      </c>
      <c r="F8" s="203">
        <v>338.14210199999997</v>
      </c>
      <c r="G8" s="295">
        <v>285.647513</v>
      </c>
      <c r="H8" s="203">
        <v>273.14855800000004</v>
      </c>
      <c r="I8" s="203">
        <v>286.56148400000006</v>
      </c>
      <c r="J8" s="203">
        <v>315.5800779999999</v>
      </c>
      <c r="K8" s="294">
        <v>486.45006399999988</v>
      </c>
      <c r="L8" s="203">
        <v>680.40449700000011</v>
      </c>
      <c r="M8" s="295">
        <v>772.69207699999947</v>
      </c>
      <c r="N8" s="203">
        <v>5870.7266549999986</v>
      </c>
      <c r="O8" s="210">
        <v>4.419501157564637E-2</v>
      </c>
      <c r="P8" s="111"/>
      <c r="U8" s="60"/>
    </row>
    <row r="9" spans="1:21" x14ac:dyDescent="0.2">
      <c r="A9" s="170" t="s">
        <v>164</v>
      </c>
      <c r="B9" s="294">
        <v>501.91626999999994</v>
      </c>
      <c r="C9" s="203">
        <v>335.10721700000005</v>
      </c>
      <c r="D9" s="295">
        <v>295.58518599999996</v>
      </c>
      <c r="E9" s="294">
        <v>213.92143800000002</v>
      </c>
      <c r="F9" s="203">
        <v>126.09006100000001</v>
      </c>
      <c r="G9" s="295">
        <v>104.79802000000001</v>
      </c>
      <c r="H9" s="203">
        <v>98.666396000000006</v>
      </c>
      <c r="I9" s="203">
        <v>98.422551000000013</v>
      </c>
      <c r="J9" s="203">
        <v>108.66513399999998</v>
      </c>
      <c r="K9" s="294">
        <v>229.05431999999996</v>
      </c>
      <c r="L9" s="203">
        <v>386.08700199999998</v>
      </c>
      <c r="M9" s="295">
        <v>450.86831400000005</v>
      </c>
      <c r="N9" s="203">
        <v>2949.1819090000008</v>
      </c>
      <c r="O9" s="211">
        <v>4.0398319790352639E-2</v>
      </c>
      <c r="P9" s="101"/>
      <c r="U9" s="104"/>
    </row>
    <row r="10" spans="1:21" x14ac:dyDescent="0.2">
      <c r="A10" s="173" t="s">
        <v>40</v>
      </c>
      <c r="B10" s="296">
        <v>13.852992000000002</v>
      </c>
      <c r="C10" s="204">
        <v>14.145410999999998</v>
      </c>
      <c r="D10" s="297">
        <v>18.454888</v>
      </c>
      <c r="E10" s="296">
        <v>12.670781</v>
      </c>
      <c r="F10" s="204">
        <v>8.3239840000000012</v>
      </c>
      <c r="G10" s="297">
        <v>3.7252990000000001</v>
      </c>
      <c r="H10" s="204">
        <v>2.0567780000000004</v>
      </c>
      <c r="I10" s="204">
        <v>2.4061300000000001</v>
      </c>
      <c r="J10" s="204">
        <v>4.1606640000000006</v>
      </c>
      <c r="K10" s="296">
        <v>9.9768679999999996</v>
      </c>
      <c r="L10" s="204">
        <v>15.354032</v>
      </c>
      <c r="M10" s="297">
        <v>12.515459</v>
      </c>
      <c r="N10" s="204">
        <v>117.64328599999999</v>
      </c>
      <c r="O10" s="212">
        <v>1.2915929045797437E-2</v>
      </c>
      <c r="P10" s="101"/>
      <c r="U10" s="128"/>
    </row>
    <row r="11" spans="1:21" x14ac:dyDescent="0.2">
      <c r="A11" s="173" t="s">
        <v>39</v>
      </c>
      <c r="B11" s="296">
        <v>4.711195</v>
      </c>
      <c r="C11" s="204">
        <v>4.0539339999999999</v>
      </c>
      <c r="D11" s="297">
        <v>3.9788000000000001</v>
      </c>
      <c r="E11" s="296">
        <v>2.812513</v>
      </c>
      <c r="F11" s="204">
        <v>2.5868929999999999</v>
      </c>
      <c r="G11" s="297">
        <v>2.768313</v>
      </c>
      <c r="H11" s="204">
        <v>2.4256190000000002</v>
      </c>
      <c r="I11" s="204">
        <v>2.3225010000000004</v>
      </c>
      <c r="J11" s="204">
        <v>2.5479349999999998</v>
      </c>
      <c r="K11" s="296">
        <v>3.452979</v>
      </c>
      <c r="L11" s="204">
        <v>4.7603009999999992</v>
      </c>
      <c r="M11" s="297">
        <v>5.5925529999999997</v>
      </c>
      <c r="N11" s="204">
        <v>42.013536000000002</v>
      </c>
      <c r="O11" s="212">
        <v>8.4792423507631248E-2</v>
      </c>
      <c r="P11" s="101"/>
      <c r="U11" s="128"/>
    </row>
    <row r="12" spans="1:21" x14ac:dyDescent="0.2">
      <c r="A12" s="173" t="s">
        <v>38</v>
      </c>
      <c r="B12" s="296">
        <v>0</v>
      </c>
      <c r="C12" s="204">
        <v>0</v>
      </c>
      <c r="D12" s="297">
        <v>0</v>
      </c>
      <c r="E12" s="296">
        <v>0</v>
      </c>
      <c r="F12" s="204">
        <v>0</v>
      </c>
      <c r="G12" s="297">
        <v>0</v>
      </c>
      <c r="H12" s="204">
        <v>0</v>
      </c>
      <c r="I12" s="204">
        <v>0</v>
      </c>
      <c r="J12" s="204">
        <v>0</v>
      </c>
      <c r="K12" s="296">
        <v>0</v>
      </c>
      <c r="L12" s="204">
        <v>0</v>
      </c>
      <c r="M12" s="297">
        <v>0</v>
      </c>
      <c r="N12" s="204">
        <v>0</v>
      </c>
      <c r="O12" s="212">
        <v>0</v>
      </c>
      <c r="P12" s="101"/>
      <c r="U12" s="128"/>
    </row>
    <row r="13" spans="1:21" x14ac:dyDescent="0.2">
      <c r="A13" s="173" t="s">
        <v>60</v>
      </c>
      <c r="B13" s="296">
        <v>0</v>
      </c>
      <c r="C13" s="204">
        <v>0</v>
      </c>
      <c r="D13" s="297">
        <v>0</v>
      </c>
      <c r="E13" s="296">
        <v>0</v>
      </c>
      <c r="F13" s="204">
        <v>0</v>
      </c>
      <c r="G13" s="297">
        <v>4.9399999999999999E-2</v>
      </c>
      <c r="H13" s="204">
        <v>3.9723999999999995E-2</v>
      </c>
      <c r="I13" s="204">
        <v>3.6065E-2</v>
      </c>
      <c r="J13" s="204">
        <v>3.9119999999999995E-2</v>
      </c>
      <c r="K13" s="296">
        <v>4.8700000000000002E-3</v>
      </c>
      <c r="L13" s="204">
        <v>0</v>
      </c>
      <c r="M13" s="297">
        <v>0</v>
      </c>
      <c r="N13" s="204">
        <v>0.169179</v>
      </c>
      <c r="O13" s="212">
        <v>1.9166591393714552E-3</v>
      </c>
      <c r="P13" s="101"/>
      <c r="U13" s="128"/>
    </row>
    <row r="14" spans="1:21" x14ac:dyDescent="0.2">
      <c r="A14" s="173" t="s">
        <v>61</v>
      </c>
      <c r="B14" s="296">
        <v>0</v>
      </c>
      <c r="C14" s="204">
        <v>0</v>
      </c>
      <c r="D14" s="297">
        <v>0</v>
      </c>
      <c r="E14" s="296">
        <v>0</v>
      </c>
      <c r="F14" s="204">
        <v>0</v>
      </c>
      <c r="G14" s="297">
        <v>0</v>
      </c>
      <c r="H14" s="204">
        <v>0</v>
      </c>
      <c r="I14" s="204">
        <v>0</v>
      </c>
      <c r="J14" s="204">
        <v>0</v>
      </c>
      <c r="K14" s="296">
        <v>0</v>
      </c>
      <c r="L14" s="204">
        <v>0</v>
      </c>
      <c r="M14" s="297">
        <v>0</v>
      </c>
      <c r="N14" s="204">
        <v>0</v>
      </c>
      <c r="O14" s="212">
        <v>0</v>
      </c>
      <c r="P14" s="101"/>
      <c r="U14" s="128"/>
    </row>
    <row r="15" spans="1:21" x14ac:dyDescent="0.2">
      <c r="A15" s="173" t="s">
        <v>62</v>
      </c>
      <c r="B15" s="296">
        <v>0</v>
      </c>
      <c r="C15" s="204">
        <v>0</v>
      </c>
      <c r="D15" s="297">
        <v>0</v>
      </c>
      <c r="E15" s="296">
        <v>0</v>
      </c>
      <c r="F15" s="204">
        <v>0</v>
      </c>
      <c r="G15" s="297">
        <v>0</v>
      </c>
      <c r="H15" s="204">
        <v>0</v>
      </c>
      <c r="I15" s="204">
        <v>0</v>
      </c>
      <c r="J15" s="204">
        <v>0</v>
      </c>
      <c r="K15" s="296">
        <v>0</v>
      </c>
      <c r="L15" s="204">
        <v>0</v>
      </c>
      <c r="M15" s="297">
        <v>0</v>
      </c>
      <c r="N15" s="204">
        <v>0</v>
      </c>
      <c r="O15" s="212">
        <v>0</v>
      </c>
      <c r="P15" s="101"/>
      <c r="U15" s="128"/>
    </row>
    <row r="16" spans="1:21" x14ac:dyDescent="0.2">
      <c r="A16" s="173" t="s">
        <v>37</v>
      </c>
      <c r="B16" s="296">
        <v>193.385817</v>
      </c>
      <c r="C16" s="204">
        <v>149.90511900000001</v>
      </c>
      <c r="D16" s="297">
        <v>119.17726399999999</v>
      </c>
      <c r="E16" s="296">
        <v>89.380947999999989</v>
      </c>
      <c r="F16" s="204">
        <v>65.689018000000004</v>
      </c>
      <c r="G16" s="297">
        <v>58.611942999999997</v>
      </c>
      <c r="H16" s="204">
        <v>26.787513999999998</v>
      </c>
      <c r="I16" s="204">
        <v>0</v>
      </c>
      <c r="J16" s="204">
        <v>31.061833000000004</v>
      </c>
      <c r="K16" s="296">
        <v>92.107393000000002</v>
      </c>
      <c r="L16" s="204">
        <v>155.88351299999999</v>
      </c>
      <c r="M16" s="297">
        <v>194.49313899999999</v>
      </c>
      <c r="N16" s="204">
        <v>1176.4835009999999</v>
      </c>
      <c r="O16" s="212">
        <v>3.8353445435033155E-2</v>
      </c>
      <c r="P16" s="101"/>
      <c r="U16" s="128"/>
    </row>
    <row r="17" spans="1:21" x14ac:dyDescent="0.2">
      <c r="A17" s="173" t="s">
        <v>72</v>
      </c>
      <c r="B17" s="296">
        <v>0</v>
      </c>
      <c r="C17" s="204">
        <v>0</v>
      </c>
      <c r="D17" s="297">
        <v>0</v>
      </c>
      <c r="E17" s="296">
        <v>0</v>
      </c>
      <c r="F17" s="204">
        <v>0</v>
      </c>
      <c r="G17" s="297">
        <v>0</v>
      </c>
      <c r="H17" s="204">
        <v>0</v>
      </c>
      <c r="I17" s="204">
        <v>0</v>
      </c>
      <c r="J17" s="204">
        <v>0</v>
      </c>
      <c r="K17" s="296">
        <v>0</v>
      </c>
      <c r="L17" s="204">
        <v>0</v>
      </c>
      <c r="M17" s="297">
        <v>0</v>
      </c>
      <c r="N17" s="204">
        <v>0</v>
      </c>
      <c r="O17" s="212">
        <v>0</v>
      </c>
      <c r="P17" s="101"/>
      <c r="U17" s="128"/>
    </row>
    <row r="18" spans="1:21" x14ac:dyDescent="0.2">
      <c r="A18" s="173" t="s">
        <v>36</v>
      </c>
      <c r="B18" s="296">
        <v>0</v>
      </c>
      <c r="C18" s="204">
        <v>0</v>
      </c>
      <c r="D18" s="297">
        <v>0</v>
      </c>
      <c r="E18" s="296">
        <v>0</v>
      </c>
      <c r="F18" s="204">
        <v>0</v>
      </c>
      <c r="G18" s="297">
        <v>0</v>
      </c>
      <c r="H18" s="204">
        <v>0</v>
      </c>
      <c r="I18" s="204">
        <v>0</v>
      </c>
      <c r="J18" s="204">
        <v>0</v>
      </c>
      <c r="K18" s="296">
        <v>0</v>
      </c>
      <c r="L18" s="204">
        <v>0</v>
      </c>
      <c r="M18" s="297">
        <v>0</v>
      </c>
      <c r="N18" s="204">
        <v>0</v>
      </c>
      <c r="O18" s="212">
        <v>0</v>
      </c>
      <c r="P18" s="101"/>
      <c r="U18" s="128"/>
    </row>
    <row r="19" spans="1:21" x14ac:dyDescent="0.2">
      <c r="A19" s="173" t="s">
        <v>35</v>
      </c>
      <c r="B19" s="296">
        <v>0</v>
      </c>
      <c r="C19" s="204">
        <v>0</v>
      </c>
      <c r="D19" s="297">
        <v>0</v>
      </c>
      <c r="E19" s="296">
        <v>0</v>
      </c>
      <c r="F19" s="204">
        <v>0</v>
      </c>
      <c r="G19" s="297">
        <v>0</v>
      </c>
      <c r="H19" s="204">
        <v>0</v>
      </c>
      <c r="I19" s="204">
        <v>0</v>
      </c>
      <c r="J19" s="204">
        <v>0</v>
      </c>
      <c r="K19" s="296">
        <v>0</v>
      </c>
      <c r="L19" s="204">
        <v>0</v>
      </c>
      <c r="M19" s="297">
        <v>0</v>
      </c>
      <c r="N19" s="204">
        <v>0</v>
      </c>
      <c r="O19" s="212">
        <v>0</v>
      </c>
      <c r="P19" s="101"/>
      <c r="U19" s="128"/>
    </row>
    <row r="20" spans="1:21" x14ac:dyDescent="0.2">
      <c r="A20" s="173" t="s">
        <v>34</v>
      </c>
      <c r="B20" s="296">
        <v>0</v>
      </c>
      <c r="C20" s="204">
        <v>0</v>
      </c>
      <c r="D20" s="297">
        <v>0</v>
      </c>
      <c r="E20" s="296">
        <v>8.0819999999999989E-2</v>
      </c>
      <c r="F20" s="204">
        <v>0.10584</v>
      </c>
      <c r="G20" s="297">
        <v>5.9429999999999997E-2</v>
      </c>
      <c r="H20" s="204">
        <v>2.2463999999999998E-2</v>
      </c>
      <c r="I20" s="204">
        <v>0</v>
      </c>
      <c r="J20" s="204">
        <v>0</v>
      </c>
      <c r="K20" s="296">
        <v>7.4376000000000012E-2</v>
      </c>
      <c r="L20" s="204">
        <v>0</v>
      </c>
      <c r="M20" s="297">
        <v>0</v>
      </c>
      <c r="N20" s="204">
        <v>0.34292999999999996</v>
      </c>
      <c r="O20" s="212">
        <v>8.4321586938511661E-3</v>
      </c>
      <c r="P20" s="101"/>
      <c r="U20" s="128"/>
    </row>
    <row r="21" spans="1:21" x14ac:dyDescent="0.2">
      <c r="A21" s="173" t="s">
        <v>33</v>
      </c>
      <c r="B21" s="296">
        <v>45.366565000000001</v>
      </c>
      <c r="C21" s="204">
        <v>45.440097999999999</v>
      </c>
      <c r="D21" s="297">
        <v>38.977809999999998</v>
      </c>
      <c r="E21" s="296">
        <v>34.387228999999998</v>
      </c>
      <c r="F21" s="204">
        <v>14.439715</v>
      </c>
      <c r="G21" s="297">
        <v>13.492772</v>
      </c>
      <c r="H21" s="204">
        <v>8.2497780000000009</v>
      </c>
      <c r="I21" s="204">
        <v>13.37482</v>
      </c>
      <c r="J21" s="204">
        <v>12.921408999999999</v>
      </c>
      <c r="K21" s="296">
        <v>35.301499999999997</v>
      </c>
      <c r="L21" s="204">
        <v>57.474999000000004</v>
      </c>
      <c r="M21" s="297">
        <v>58.073428999999997</v>
      </c>
      <c r="N21" s="204">
        <v>377.50012399999997</v>
      </c>
      <c r="O21" s="212">
        <v>0.11414927606595229</v>
      </c>
      <c r="P21" s="101"/>
      <c r="U21" s="128"/>
    </row>
    <row r="22" spans="1:21" x14ac:dyDescent="0.2">
      <c r="A22" s="173" t="s">
        <v>32</v>
      </c>
      <c r="B22" s="296">
        <v>0</v>
      </c>
      <c r="C22" s="204">
        <v>0</v>
      </c>
      <c r="D22" s="297">
        <v>0</v>
      </c>
      <c r="E22" s="296">
        <v>0</v>
      </c>
      <c r="F22" s="204">
        <v>0</v>
      </c>
      <c r="G22" s="297">
        <v>0</v>
      </c>
      <c r="H22" s="204">
        <v>0</v>
      </c>
      <c r="I22" s="204">
        <v>0</v>
      </c>
      <c r="J22" s="204">
        <v>0</v>
      </c>
      <c r="K22" s="296">
        <v>0</v>
      </c>
      <c r="L22" s="204">
        <v>0</v>
      </c>
      <c r="M22" s="297">
        <v>0</v>
      </c>
      <c r="N22" s="204">
        <v>0</v>
      </c>
      <c r="O22" s="212">
        <v>0</v>
      </c>
      <c r="P22" s="101"/>
      <c r="U22" s="128"/>
    </row>
    <row r="23" spans="1:21" x14ac:dyDescent="0.2">
      <c r="A23" s="173" t="s">
        <v>3</v>
      </c>
      <c r="B23" s="296">
        <v>0</v>
      </c>
      <c r="C23" s="204">
        <v>0</v>
      </c>
      <c r="D23" s="297">
        <v>0</v>
      </c>
      <c r="E23" s="296">
        <v>0</v>
      </c>
      <c r="F23" s="204">
        <v>0</v>
      </c>
      <c r="G23" s="297">
        <v>0</v>
      </c>
      <c r="H23" s="204">
        <v>0</v>
      </c>
      <c r="I23" s="204">
        <v>0</v>
      </c>
      <c r="J23" s="204">
        <v>0</v>
      </c>
      <c r="K23" s="296">
        <v>0</v>
      </c>
      <c r="L23" s="204">
        <v>0</v>
      </c>
      <c r="M23" s="297">
        <v>0</v>
      </c>
      <c r="N23" s="204">
        <v>0</v>
      </c>
      <c r="O23" s="212">
        <v>0</v>
      </c>
      <c r="P23" s="101"/>
      <c r="U23" s="128"/>
    </row>
    <row r="24" spans="1:21" x14ac:dyDescent="0.2">
      <c r="A24" s="173" t="s">
        <v>31</v>
      </c>
      <c r="B24" s="296">
        <v>35.768946999999997</v>
      </c>
      <c r="C24" s="204">
        <v>3.3265320000000003</v>
      </c>
      <c r="D24" s="297">
        <v>19.928744999999999</v>
      </c>
      <c r="E24" s="296">
        <v>10.08034</v>
      </c>
      <c r="F24" s="204">
        <v>0.40174099999999996</v>
      </c>
      <c r="G24" s="297">
        <v>0.49015700000000001</v>
      </c>
      <c r="H24" s="204">
        <v>0.40266099999999999</v>
      </c>
      <c r="I24" s="204">
        <v>0.33834000000000003</v>
      </c>
      <c r="J24" s="204">
        <v>0.74228899999999998</v>
      </c>
      <c r="K24" s="296">
        <v>1.9020299999999999</v>
      </c>
      <c r="L24" s="204">
        <v>1.586074</v>
      </c>
      <c r="M24" s="297">
        <v>1.871</v>
      </c>
      <c r="N24" s="204">
        <v>76.838855999999979</v>
      </c>
      <c r="O24" s="212">
        <v>0.3705577993052902</v>
      </c>
      <c r="P24" s="101"/>
      <c r="U24" s="128"/>
    </row>
    <row r="25" spans="1:21" x14ac:dyDescent="0.2">
      <c r="A25" s="173" t="s">
        <v>30</v>
      </c>
      <c r="B25" s="296">
        <v>208.83075399999996</v>
      </c>
      <c r="C25" s="204">
        <v>118.23612300000001</v>
      </c>
      <c r="D25" s="297">
        <v>95.067678999999984</v>
      </c>
      <c r="E25" s="296">
        <v>64.508807000000004</v>
      </c>
      <c r="F25" s="204">
        <v>34.542869999999994</v>
      </c>
      <c r="G25" s="297">
        <v>25.600705999999999</v>
      </c>
      <c r="H25" s="204">
        <v>58.681858000000005</v>
      </c>
      <c r="I25" s="204">
        <v>79.94469500000001</v>
      </c>
      <c r="J25" s="204">
        <v>57.19188399999998</v>
      </c>
      <c r="K25" s="296">
        <v>86.234303999999966</v>
      </c>
      <c r="L25" s="204">
        <v>151.02808300000001</v>
      </c>
      <c r="M25" s="297">
        <v>178.32273400000005</v>
      </c>
      <c r="N25" s="204">
        <v>1158.1904969999998</v>
      </c>
      <c r="O25" s="212">
        <v>5.8487336240876611E-2</v>
      </c>
      <c r="P25" s="101"/>
      <c r="U25" s="98"/>
    </row>
    <row r="26" spans="1:21" ht="13.5" customHeight="1" x14ac:dyDescent="0.2">
      <c r="A26" s="171" t="s">
        <v>305</v>
      </c>
      <c r="B26" s="294">
        <v>477.26809100000003</v>
      </c>
      <c r="C26" s="203">
        <v>307.90793199999996</v>
      </c>
      <c r="D26" s="295">
        <v>269.65571299999999</v>
      </c>
      <c r="E26" s="294">
        <v>195.48270699999998</v>
      </c>
      <c r="F26" s="203">
        <v>114.963314</v>
      </c>
      <c r="G26" s="295">
        <v>95.727739000000014</v>
      </c>
      <c r="H26" s="203">
        <v>90.48814800000001</v>
      </c>
      <c r="I26" s="203">
        <v>88.407510000000002</v>
      </c>
      <c r="J26" s="203">
        <v>99.157195999999999</v>
      </c>
      <c r="K26" s="294">
        <v>221.70093600000001</v>
      </c>
      <c r="L26" s="203">
        <v>365.13782600000002</v>
      </c>
      <c r="M26" s="295">
        <v>431.64819299999994</v>
      </c>
      <c r="N26" s="203">
        <v>2757.5453049999996</v>
      </c>
      <c r="O26" s="211">
        <v>4.1826692068943273E-2</v>
      </c>
      <c r="P26" s="10"/>
      <c r="U26" s="78"/>
    </row>
    <row r="27" spans="1:21" ht="12.75" customHeight="1" x14ac:dyDescent="0.2">
      <c r="A27" s="173" t="s">
        <v>26</v>
      </c>
      <c r="B27" s="296">
        <v>74.497768000000008</v>
      </c>
      <c r="C27" s="204">
        <v>45.107517000000001</v>
      </c>
      <c r="D27" s="297">
        <v>39.720404999999992</v>
      </c>
      <c r="E27" s="296">
        <v>30.107393999999999</v>
      </c>
      <c r="F27" s="204">
        <v>21.976238000000002</v>
      </c>
      <c r="G27" s="297">
        <v>18.652538</v>
      </c>
      <c r="H27" s="204">
        <v>17.054001000000003</v>
      </c>
      <c r="I27" s="204">
        <v>17.069298000000003</v>
      </c>
      <c r="J27" s="204">
        <v>17.910792999999998</v>
      </c>
      <c r="K27" s="296">
        <v>35.660231000000003</v>
      </c>
      <c r="L27" s="204">
        <v>50.084229000000008</v>
      </c>
      <c r="M27" s="297">
        <v>57.070835000000002</v>
      </c>
      <c r="N27" s="204">
        <v>424.911247</v>
      </c>
      <c r="O27" s="212">
        <v>2.8824685951433292E-2</v>
      </c>
      <c r="P27" s="101"/>
      <c r="U27" s="78"/>
    </row>
    <row r="28" spans="1:21" ht="12.75" customHeight="1" x14ac:dyDescent="0.2">
      <c r="A28" s="173" t="s">
        <v>0</v>
      </c>
      <c r="B28" s="296">
        <v>11.393886</v>
      </c>
      <c r="C28" s="204">
        <v>5.1019170000000003</v>
      </c>
      <c r="D28" s="297">
        <v>2.850009</v>
      </c>
      <c r="E28" s="296">
        <v>1.5723180000000001</v>
      </c>
      <c r="F28" s="204">
        <v>0.27470499999999998</v>
      </c>
      <c r="G28" s="297">
        <v>0.21627000000000002</v>
      </c>
      <c r="H28" s="204">
        <v>0.29036899999999999</v>
      </c>
      <c r="I28" s="204">
        <v>0.16042200000000001</v>
      </c>
      <c r="J28" s="204">
        <v>0.18254300000000001</v>
      </c>
      <c r="K28" s="296">
        <v>1.7251570000000001</v>
      </c>
      <c r="L28" s="204">
        <v>5.7044079999999999</v>
      </c>
      <c r="M28" s="297">
        <v>8.0838369999999991</v>
      </c>
      <c r="N28" s="204">
        <v>37.555841000000001</v>
      </c>
      <c r="O28" s="212">
        <v>1.6721552298530527E-2</v>
      </c>
      <c r="P28" s="101"/>
      <c r="U28" s="78"/>
    </row>
    <row r="29" spans="1:21" ht="12.75" customHeight="1" x14ac:dyDescent="0.2">
      <c r="A29" s="173" t="s">
        <v>1</v>
      </c>
      <c r="B29" s="296">
        <v>0.215</v>
      </c>
      <c r="C29" s="204">
        <v>0.1502</v>
      </c>
      <c r="D29" s="297">
        <v>0.11259999999999999</v>
      </c>
      <c r="E29" s="296">
        <v>6.7900000000000002E-2</v>
      </c>
      <c r="F29" s="204">
        <v>1.2800000000000001E-2</v>
      </c>
      <c r="G29" s="297">
        <v>4.0000000000000001E-3</v>
      </c>
      <c r="H29" s="204">
        <v>4.0000000000000001E-3</v>
      </c>
      <c r="I29" s="204">
        <v>7.0000000000000001E-3</v>
      </c>
      <c r="J29" s="204">
        <v>5.0000000000000001E-3</v>
      </c>
      <c r="K29" s="296">
        <v>7.6259999999999994E-2</v>
      </c>
      <c r="L29" s="204">
        <v>9.2999999999999999E-2</v>
      </c>
      <c r="M29" s="297">
        <v>0.215</v>
      </c>
      <c r="N29" s="204">
        <v>0.96275999999999995</v>
      </c>
      <c r="O29" s="212">
        <v>1.8090640524066363E-3</v>
      </c>
      <c r="P29" s="101"/>
      <c r="U29" s="78"/>
    </row>
    <row r="30" spans="1:21" ht="12.75" customHeight="1" x14ac:dyDescent="0.2">
      <c r="A30" s="173" t="s">
        <v>2</v>
      </c>
      <c r="B30" s="296">
        <v>5.8951080000000005</v>
      </c>
      <c r="C30" s="204">
        <v>3.4277150000000001</v>
      </c>
      <c r="D30" s="297">
        <v>2.464518</v>
      </c>
      <c r="E30" s="296">
        <v>0.99836099999999994</v>
      </c>
      <c r="F30" s="204">
        <v>0.130103</v>
      </c>
      <c r="G30" s="297">
        <v>3.9234999999999999E-2</v>
      </c>
      <c r="H30" s="204">
        <v>3.9698999999999998E-2</v>
      </c>
      <c r="I30" s="204">
        <v>4.3796999999999996E-2</v>
      </c>
      <c r="J30" s="204">
        <v>4.7115000000000004E-2</v>
      </c>
      <c r="K30" s="296">
        <v>0.65485099999999996</v>
      </c>
      <c r="L30" s="204">
        <v>3.2933670000000004</v>
      </c>
      <c r="M30" s="297">
        <v>3.4345180000000002</v>
      </c>
      <c r="N30" s="204">
        <v>20.468387</v>
      </c>
      <c r="O30" s="212">
        <v>8.6125861882438842E-2</v>
      </c>
      <c r="P30" s="101"/>
    </row>
    <row r="31" spans="1:21" x14ac:dyDescent="0.2">
      <c r="A31" s="173" t="s">
        <v>6</v>
      </c>
      <c r="B31" s="296">
        <v>1.2731130000000002</v>
      </c>
      <c r="C31" s="204">
        <v>1.209095</v>
      </c>
      <c r="D31" s="297">
        <v>1.273817</v>
      </c>
      <c r="E31" s="296">
        <v>0.93047399999999991</v>
      </c>
      <c r="F31" s="204">
        <v>0.72820299999999993</v>
      </c>
      <c r="G31" s="297">
        <v>0.63768100000000005</v>
      </c>
      <c r="H31" s="204">
        <v>0.64348399999999994</v>
      </c>
      <c r="I31" s="204">
        <v>0.58753900000000003</v>
      </c>
      <c r="J31" s="204">
        <v>0.73035099999999997</v>
      </c>
      <c r="K31" s="296">
        <v>1.0726849999999999</v>
      </c>
      <c r="L31" s="204">
        <v>1.303763</v>
      </c>
      <c r="M31" s="297">
        <v>1.51919</v>
      </c>
      <c r="N31" s="204">
        <v>11.909395</v>
      </c>
      <c r="O31" s="212">
        <v>2.2576084378350781E-2</v>
      </c>
      <c r="P31" s="101"/>
    </row>
    <row r="32" spans="1:21" x14ac:dyDescent="0.2">
      <c r="A32" s="173" t="s">
        <v>25</v>
      </c>
      <c r="B32" s="296">
        <v>244.65204399999999</v>
      </c>
      <c r="C32" s="204">
        <v>159.38418699999997</v>
      </c>
      <c r="D32" s="297">
        <v>139.273009</v>
      </c>
      <c r="E32" s="296">
        <v>100.29347500000002</v>
      </c>
      <c r="F32" s="204">
        <v>51.908100999999995</v>
      </c>
      <c r="G32" s="297">
        <v>43.413592000000001</v>
      </c>
      <c r="H32" s="204">
        <v>34.873657000000001</v>
      </c>
      <c r="I32" s="204">
        <v>33.731664000000002</v>
      </c>
      <c r="J32" s="204">
        <v>47.786641999999993</v>
      </c>
      <c r="K32" s="296">
        <v>119.55608599999999</v>
      </c>
      <c r="L32" s="204">
        <v>201.910291</v>
      </c>
      <c r="M32" s="297">
        <v>243.050184</v>
      </c>
      <c r="N32" s="204">
        <v>1419.8329319999998</v>
      </c>
      <c r="O32" s="212">
        <v>4.58913932460253E-2</v>
      </c>
      <c r="P32" s="101"/>
    </row>
    <row r="33" spans="1:16" x14ac:dyDescent="0.2">
      <c r="A33" s="173" t="s">
        <v>5</v>
      </c>
      <c r="B33" s="296">
        <v>136.7499</v>
      </c>
      <c r="C33" s="204">
        <v>91.761621000000034</v>
      </c>
      <c r="D33" s="297">
        <v>82.318342000000001</v>
      </c>
      <c r="E33" s="296">
        <v>60.230498999999988</v>
      </c>
      <c r="F33" s="204">
        <v>39.279353999999998</v>
      </c>
      <c r="G33" s="297">
        <v>32.480223000000002</v>
      </c>
      <c r="H33" s="204">
        <v>32.350795000000005</v>
      </c>
      <c r="I33" s="204">
        <v>31.672784</v>
      </c>
      <c r="J33" s="204">
        <v>25.999385000000004</v>
      </c>
      <c r="K33" s="296">
        <v>61.811824000000001</v>
      </c>
      <c r="L33" s="204">
        <v>100.98829400000001</v>
      </c>
      <c r="M33" s="297">
        <v>116.22443399999997</v>
      </c>
      <c r="N33" s="204">
        <v>811.86745500000006</v>
      </c>
      <c r="O33" s="212">
        <v>5.3413501464044305E-2</v>
      </c>
      <c r="P33" s="101"/>
    </row>
    <row r="34" spans="1:16" x14ac:dyDescent="0.2">
      <c r="A34" s="173" t="s">
        <v>3</v>
      </c>
      <c r="B34" s="296">
        <v>2.591272</v>
      </c>
      <c r="C34" s="204">
        <v>1.7656800000000001</v>
      </c>
      <c r="D34" s="297">
        <v>1.6430129999999998</v>
      </c>
      <c r="E34" s="296">
        <v>1.282286</v>
      </c>
      <c r="F34" s="204">
        <v>0.65381000000000011</v>
      </c>
      <c r="G34" s="297">
        <v>0.28420000000000001</v>
      </c>
      <c r="H34" s="204">
        <v>5.2321429999999998</v>
      </c>
      <c r="I34" s="204">
        <v>5.1350060000000006</v>
      </c>
      <c r="J34" s="204">
        <v>6.4953669999999999</v>
      </c>
      <c r="K34" s="296">
        <v>1.1438419999999998</v>
      </c>
      <c r="L34" s="204">
        <v>1.7604740000000001</v>
      </c>
      <c r="M34" s="297">
        <v>2.0501949999999995</v>
      </c>
      <c r="N34" s="204">
        <v>30.037287999999997</v>
      </c>
      <c r="O34" s="212">
        <v>1.9962464758698843E-2</v>
      </c>
      <c r="P34" s="101"/>
    </row>
    <row r="35" spans="1:16" ht="10.9"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3.3114361598225957E-2</v>
      </c>
    </row>
    <row r="40" spans="1:16" x14ac:dyDescent="0.2">
      <c r="B40" s="120"/>
      <c r="C40" s="120"/>
      <c r="D40" s="120"/>
      <c r="M40" s="109" t="s">
        <v>59</v>
      </c>
      <c r="N40" s="116">
        <f>O8</f>
        <v>4.419501157564637E-2</v>
      </c>
    </row>
    <row r="41" spans="1:16" x14ac:dyDescent="0.2">
      <c r="B41" s="78"/>
      <c r="C41" s="78"/>
      <c r="D41" s="78"/>
      <c r="M41" s="109" t="s">
        <v>117</v>
      </c>
      <c r="N41" s="116">
        <f>O9</f>
        <v>4.0398319790352639E-2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{4FD31A9D-90F3-49D1-A3B4-F244531E4D22}</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{120D5AF3-226C-4B46-8117-6405F4270606}</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FD31A9D-90F3-49D1-A3B4-F244531E4D22}">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120D5AF3-226C-4B46-8117-6405F4270606}">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dimension ref="A1:U42"/>
  <sheetViews>
    <sheetView showGridLines="0" view="pageBreakPreview" topLeftCell="A16"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290</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4" t="s">
        <v>43</v>
      </c>
      <c r="F5" s="334"/>
      <c r="G5" s="334"/>
      <c r="H5" s="333" t="s">
        <v>44</v>
      </c>
      <c r="I5" s="334"/>
      <c r="J5" s="335"/>
      <c r="K5" s="333" t="s">
        <v>45</v>
      </c>
      <c r="L5" s="334"/>
      <c r="M5" s="335"/>
      <c r="N5" s="336" t="s">
        <v>7</v>
      </c>
      <c r="O5" s="343" t="s">
        <v>216</v>
      </c>
    </row>
    <row r="6" spans="1:21" x14ac:dyDescent="0.2">
      <c r="A6" s="176"/>
      <c r="B6" s="288" t="s">
        <v>8</v>
      </c>
      <c r="C6" s="287" t="s">
        <v>9</v>
      </c>
      <c r="D6" s="289" t="s">
        <v>10</v>
      </c>
      <c r="E6" s="231" t="s">
        <v>11</v>
      </c>
      <c r="F6" s="231" t="s">
        <v>12</v>
      </c>
      <c r="G6" s="231" t="s">
        <v>13</v>
      </c>
      <c r="H6" s="288" t="s">
        <v>14</v>
      </c>
      <c r="I6" s="287" t="s">
        <v>15</v>
      </c>
      <c r="J6" s="289" t="s">
        <v>16</v>
      </c>
      <c r="K6" s="288" t="s">
        <v>17</v>
      </c>
      <c r="L6" s="287" t="s">
        <v>18</v>
      </c>
      <c r="M6" s="289" t="s">
        <v>19</v>
      </c>
      <c r="N6" s="336"/>
      <c r="O6" s="343"/>
      <c r="P6" s="109"/>
      <c r="U6" s="109"/>
    </row>
    <row r="7" spans="1:21" ht="13.5" x14ac:dyDescent="0.2">
      <c r="A7" s="170" t="s">
        <v>203</v>
      </c>
      <c r="B7" s="294">
        <v>3497.8317000000002</v>
      </c>
      <c r="C7" s="203">
        <v>3497.8217</v>
      </c>
      <c r="D7" s="295">
        <v>3497.8217</v>
      </c>
      <c r="E7" s="203">
        <v>3498.0787</v>
      </c>
      <c r="F7" s="203">
        <v>3498.0787</v>
      </c>
      <c r="G7" s="203">
        <v>3498.0756999999994</v>
      </c>
      <c r="H7" s="294">
        <v>3495.0026999999995</v>
      </c>
      <c r="I7" s="203">
        <v>3495.0056999999997</v>
      </c>
      <c r="J7" s="295">
        <v>3495.0026999999995</v>
      </c>
      <c r="K7" s="294">
        <v>3494.7832999999991</v>
      </c>
      <c r="L7" s="203">
        <v>3494.7832999999991</v>
      </c>
      <c r="M7" s="295">
        <v>3494.7832999999991</v>
      </c>
      <c r="N7" s="203">
        <v>3494.7832999999991</v>
      </c>
      <c r="O7" s="210">
        <v>9.2826969844016255E-2</v>
      </c>
      <c r="P7" s="111"/>
      <c r="U7" s="60"/>
    </row>
    <row r="8" spans="1:21" x14ac:dyDescent="0.2">
      <c r="A8" s="170" t="s">
        <v>163</v>
      </c>
      <c r="B8" s="294">
        <v>905.22088800000006</v>
      </c>
      <c r="C8" s="203">
        <v>651.79479099999992</v>
      </c>
      <c r="D8" s="295">
        <v>589.41321800000003</v>
      </c>
      <c r="E8" s="203">
        <v>445.46183599999995</v>
      </c>
      <c r="F8" s="203">
        <v>283.20928900000007</v>
      </c>
      <c r="G8" s="203">
        <v>235.89685800000001</v>
      </c>
      <c r="H8" s="294">
        <v>214.47707399999999</v>
      </c>
      <c r="I8" s="203">
        <v>201.551603</v>
      </c>
      <c r="J8" s="295">
        <v>291.91575399999994</v>
      </c>
      <c r="K8" s="294">
        <v>472.83269599999994</v>
      </c>
      <c r="L8" s="203">
        <v>712.21909199999993</v>
      </c>
      <c r="M8" s="295">
        <v>829.9915010000002</v>
      </c>
      <c r="N8" s="203">
        <v>5833.9846000000007</v>
      </c>
      <c r="O8" s="210">
        <v>4.3918416250831684E-2</v>
      </c>
      <c r="P8" s="111"/>
      <c r="U8" s="60"/>
    </row>
    <row r="9" spans="1:21" x14ac:dyDescent="0.2">
      <c r="A9" s="170" t="s">
        <v>164</v>
      </c>
      <c r="B9" s="294">
        <v>646.93004999999994</v>
      </c>
      <c r="C9" s="203">
        <v>431.49140199999994</v>
      </c>
      <c r="D9" s="295">
        <v>373.07673999999997</v>
      </c>
      <c r="E9" s="203">
        <v>253.82731800000002</v>
      </c>
      <c r="F9" s="203">
        <v>115.987104</v>
      </c>
      <c r="G9" s="203">
        <v>86.436161999999996</v>
      </c>
      <c r="H9" s="294">
        <v>74.046742999999992</v>
      </c>
      <c r="I9" s="203">
        <v>74.547100999999998</v>
      </c>
      <c r="J9" s="295">
        <v>131.19051399999998</v>
      </c>
      <c r="K9" s="294">
        <v>285.05219399999999</v>
      </c>
      <c r="L9" s="203">
        <v>488.14167400000002</v>
      </c>
      <c r="M9" s="295">
        <v>591.06763599999999</v>
      </c>
      <c r="N9" s="203">
        <v>3551.7946379999994</v>
      </c>
      <c r="O9" s="211">
        <v>4.8652995997875467E-2</v>
      </c>
      <c r="P9" s="101"/>
      <c r="U9" s="104"/>
    </row>
    <row r="10" spans="1:21" x14ac:dyDescent="0.2">
      <c r="A10" s="173" t="s">
        <v>40</v>
      </c>
      <c r="B10" s="296">
        <v>8.3333130000000004</v>
      </c>
      <c r="C10" s="204">
        <v>6.4382460000000004</v>
      </c>
      <c r="D10" s="297">
        <v>5.980481000000001</v>
      </c>
      <c r="E10" s="204">
        <v>4.2508790000000003</v>
      </c>
      <c r="F10" s="204">
        <v>1.540637</v>
      </c>
      <c r="G10" s="204">
        <v>0.33400000000000002</v>
      </c>
      <c r="H10" s="296">
        <v>8.7999999999999995E-2</v>
      </c>
      <c r="I10" s="204">
        <v>2.4E-2</v>
      </c>
      <c r="J10" s="297">
        <v>1.9316040000000001</v>
      </c>
      <c r="K10" s="296">
        <v>4.2802899999999999</v>
      </c>
      <c r="L10" s="204">
        <v>6.4487569999999996</v>
      </c>
      <c r="M10" s="297">
        <v>7.721133</v>
      </c>
      <c r="N10" s="204">
        <v>47.371340000000004</v>
      </c>
      <c r="O10" s="212">
        <v>5.2008481490762341E-3</v>
      </c>
      <c r="P10" s="101"/>
      <c r="U10" s="128"/>
    </row>
    <row r="11" spans="1:21" x14ac:dyDescent="0.2">
      <c r="A11" s="173" t="s">
        <v>39</v>
      </c>
      <c r="B11" s="296">
        <v>7.2616230000000002</v>
      </c>
      <c r="C11" s="204">
        <v>5.6826910000000019</v>
      </c>
      <c r="D11" s="297">
        <v>5.8592580000000005</v>
      </c>
      <c r="E11" s="204">
        <v>4.8780989999999989</v>
      </c>
      <c r="F11" s="204">
        <v>4.1981149999999996</v>
      </c>
      <c r="G11" s="204">
        <v>3.5350569999999997</v>
      </c>
      <c r="H11" s="296">
        <v>3.6402899999999994</v>
      </c>
      <c r="I11" s="204">
        <v>3.3731679999999997</v>
      </c>
      <c r="J11" s="297">
        <v>4.0478759999999996</v>
      </c>
      <c r="K11" s="296">
        <v>5.4731840000000007</v>
      </c>
      <c r="L11" s="204">
        <v>6.4255180000000003</v>
      </c>
      <c r="M11" s="297">
        <v>7.2955139999999998</v>
      </c>
      <c r="N11" s="204">
        <v>61.670393000000004</v>
      </c>
      <c r="O11" s="212">
        <v>0.12446422222442922</v>
      </c>
      <c r="P11" s="101"/>
      <c r="U11" s="128"/>
    </row>
    <row r="12" spans="1:21" x14ac:dyDescent="0.2">
      <c r="A12" s="173" t="s">
        <v>38</v>
      </c>
      <c r="B12" s="296">
        <v>0</v>
      </c>
      <c r="C12" s="204">
        <v>0</v>
      </c>
      <c r="D12" s="297">
        <v>0</v>
      </c>
      <c r="E12" s="204">
        <v>0</v>
      </c>
      <c r="F12" s="204">
        <v>0</v>
      </c>
      <c r="G12" s="204">
        <v>0</v>
      </c>
      <c r="H12" s="296">
        <v>0</v>
      </c>
      <c r="I12" s="204">
        <v>0</v>
      </c>
      <c r="J12" s="297">
        <v>0</v>
      </c>
      <c r="K12" s="296">
        <v>0</v>
      </c>
      <c r="L12" s="204">
        <v>0</v>
      </c>
      <c r="M12" s="297">
        <v>0</v>
      </c>
      <c r="N12" s="204">
        <v>0</v>
      </c>
      <c r="O12" s="212">
        <v>0</v>
      </c>
      <c r="P12" s="101"/>
      <c r="U12" s="128"/>
    </row>
    <row r="13" spans="1:21" x14ac:dyDescent="0.2">
      <c r="A13" s="173" t="s">
        <v>60</v>
      </c>
      <c r="B13" s="296">
        <v>3.2210000000000001</v>
      </c>
      <c r="C13" s="204">
        <v>3.03</v>
      </c>
      <c r="D13" s="297">
        <v>2.8119999999999998</v>
      </c>
      <c r="E13" s="204">
        <v>2.9510000000000001</v>
      </c>
      <c r="F13" s="204">
        <v>3.09</v>
      </c>
      <c r="G13" s="204">
        <v>1.78</v>
      </c>
      <c r="H13" s="296">
        <v>1.554</v>
      </c>
      <c r="I13" s="204">
        <v>2.0430000000000001</v>
      </c>
      <c r="J13" s="297">
        <v>2.6339999999999999</v>
      </c>
      <c r="K13" s="296">
        <v>2.169</v>
      </c>
      <c r="L13" s="204">
        <v>1.145</v>
      </c>
      <c r="M13" s="297">
        <v>1.329</v>
      </c>
      <c r="N13" s="204">
        <v>27.757999999999999</v>
      </c>
      <c r="O13" s="212">
        <v>0.31447534499360352</v>
      </c>
      <c r="P13" s="101"/>
      <c r="U13" s="128"/>
    </row>
    <row r="14" spans="1:21" x14ac:dyDescent="0.2">
      <c r="A14" s="173" t="s">
        <v>61</v>
      </c>
      <c r="B14" s="296">
        <v>0</v>
      </c>
      <c r="C14" s="204">
        <v>0</v>
      </c>
      <c r="D14" s="297">
        <v>0</v>
      </c>
      <c r="E14" s="204">
        <v>0</v>
      </c>
      <c r="F14" s="204">
        <v>0</v>
      </c>
      <c r="G14" s="204">
        <v>0</v>
      </c>
      <c r="H14" s="296">
        <v>0</v>
      </c>
      <c r="I14" s="204">
        <v>0</v>
      </c>
      <c r="J14" s="297">
        <v>0</v>
      </c>
      <c r="K14" s="296">
        <v>0</v>
      </c>
      <c r="L14" s="204">
        <v>0</v>
      </c>
      <c r="M14" s="297">
        <v>0</v>
      </c>
      <c r="N14" s="204">
        <v>0</v>
      </c>
      <c r="O14" s="212">
        <v>0</v>
      </c>
      <c r="P14" s="101"/>
      <c r="U14" s="128"/>
    </row>
    <row r="15" spans="1:21" x14ac:dyDescent="0.2">
      <c r="A15" s="173" t="s">
        <v>62</v>
      </c>
      <c r="B15" s="296">
        <v>0</v>
      </c>
      <c r="C15" s="204">
        <v>0</v>
      </c>
      <c r="D15" s="297">
        <v>0</v>
      </c>
      <c r="E15" s="204">
        <v>0</v>
      </c>
      <c r="F15" s="204">
        <v>0</v>
      </c>
      <c r="G15" s="204">
        <v>0</v>
      </c>
      <c r="H15" s="296">
        <v>0</v>
      </c>
      <c r="I15" s="204">
        <v>0</v>
      </c>
      <c r="J15" s="297">
        <v>0</v>
      </c>
      <c r="K15" s="296">
        <v>0</v>
      </c>
      <c r="L15" s="204">
        <v>0</v>
      </c>
      <c r="M15" s="297">
        <v>0</v>
      </c>
      <c r="N15" s="204">
        <v>0</v>
      </c>
      <c r="O15" s="212">
        <v>0</v>
      </c>
      <c r="P15" s="101"/>
      <c r="U15" s="128"/>
    </row>
    <row r="16" spans="1:21" x14ac:dyDescent="0.2">
      <c r="A16" s="173" t="s">
        <v>37</v>
      </c>
      <c r="B16" s="296">
        <v>567.47708499999999</v>
      </c>
      <c r="C16" s="204">
        <v>373.92415099999994</v>
      </c>
      <c r="D16" s="297">
        <v>313.41206</v>
      </c>
      <c r="E16" s="204">
        <v>213.38241200000002</v>
      </c>
      <c r="F16" s="204">
        <v>91.752485000000007</v>
      </c>
      <c r="G16" s="204">
        <v>68.518619999999999</v>
      </c>
      <c r="H16" s="296">
        <v>57.082236999999999</v>
      </c>
      <c r="I16" s="204">
        <v>55.573612000000004</v>
      </c>
      <c r="J16" s="297">
        <v>104.87565600000001</v>
      </c>
      <c r="K16" s="296">
        <v>242.20606699999999</v>
      </c>
      <c r="L16" s="204">
        <v>425.591004</v>
      </c>
      <c r="M16" s="297">
        <v>518.00581499999998</v>
      </c>
      <c r="N16" s="204">
        <v>3031.8012039999994</v>
      </c>
      <c r="O16" s="212">
        <v>9.8836933920998363E-2</v>
      </c>
      <c r="P16" s="101"/>
      <c r="U16" s="128"/>
    </row>
    <row r="17" spans="1:21" x14ac:dyDescent="0.2">
      <c r="A17" s="173" t="s">
        <v>72</v>
      </c>
      <c r="B17" s="296">
        <v>0</v>
      </c>
      <c r="C17" s="204">
        <v>0</v>
      </c>
      <c r="D17" s="297">
        <v>0</v>
      </c>
      <c r="E17" s="204">
        <v>0</v>
      </c>
      <c r="F17" s="204">
        <v>0</v>
      </c>
      <c r="G17" s="204">
        <v>0</v>
      </c>
      <c r="H17" s="296">
        <v>0</v>
      </c>
      <c r="I17" s="204">
        <v>0</v>
      </c>
      <c r="J17" s="297">
        <v>0</v>
      </c>
      <c r="K17" s="296">
        <v>0</v>
      </c>
      <c r="L17" s="204">
        <v>0</v>
      </c>
      <c r="M17" s="297">
        <v>0</v>
      </c>
      <c r="N17" s="204">
        <v>0</v>
      </c>
      <c r="O17" s="212">
        <v>0</v>
      </c>
      <c r="P17" s="101"/>
      <c r="U17" s="128"/>
    </row>
    <row r="18" spans="1:21" x14ac:dyDescent="0.2">
      <c r="A18" s="173" t="s">
        <v>36</v>
      </c>
      <c r="B18" s="296">
        <v>0</v>
      </c>
      <c r="C18" s="204">
        <v>0</v>
      </c>
      <c r="D18" s="297">
        <v>0</v>
      </c>
      <c r="E18" s="204">
        <v>0</v>
      </c>
      <c r="F18" s="204">
        <v>0</v>
      </c>
      <c r="G18" s="204">
        <v>0</v>
      </c>
      <c r="H18" s="296">
        <v>0</v>
      </c>
      <c r="I18" s="204">
        <v>0</v>
      </c>
      <c r="J18" s="297">
        <v>0</v>
      </c>
      <c r="K18" s="296">
        <v>0</v>
      </c>
      <c r="L18" s="204">
        <v>0</v>
      </c>
      <c r="M18" s="297">
        <v>0</v>
      </c>
      <c r="N18" s="204">
        <v>0</v>
      </c>
      <c r="O18" s="212">
        <v>0</v>
      </c>
      <c r="P18" s="101"/>
      <c r="U18" s="128"/>
    </row>
    <row r="19" spans="1:21" x14ac:dyDescent="0.2">
      <c r="A19" s="173" t="s">
        <v>35</v>
      </c>
      <c r="B19" s="296">
        <v>2.1150000000000002</v>
      </c>
      <c r="C19" s="204">
        <v>1.0609999999999999</v>
      </c>
      <c r="D19" s="297">
        <v>1.972</v>
      </c>
      <c r="E19" s="204">
        <v>1.742</v>
      </c>
      <c r="F19" s="204">
        <v>1.0149999999999999</v>
      </c>
      <c r="G19" s="204">
        <v>0.78600000000000003</v>
      </c>
      <c r="H19" s="296">
        <v>0.60499999999999998</v>
      </c>
      <c r="I19" s="204">
        <v>0.48099999999999998</v>
      </c>
      <c r="J19" s="297">
        <v>0.85299999999999998</v>
      </c>
      <c r="K19" s="296">
        <v>1.083</v>
      </c>
      <c r="L19" s="204">
        <v>2.3730000000000002</v>
      </c>
      <c r="M19" s="297">
        <v>2.3809999999999998</v>
      </c>
      <c r="N19" s="204">
        <v>16.466999999999999</v>
      </c>
      <c r="O19" s="212">
        <v>1.6981653269102677E-2</v>
      </c>
      <c r="P19" s="101"/>
      <c r="U19" s="128"/>
    </row>
    <row r="20" spans="1:21" x14ac:dyDescent="0.2">
      <c r="A20" s="173" t="s">
        <v>34</v>
      </c>
      <c r="B20" s="296">
        <v>0</v>
      </c>
      <c r="C20" s="204">
        <v>0</v>
      </c>
      <c r="D20" s="297">
        <v>0</v>
      </c>
      <c r="E20" s="204">
        <v>0</v>
      </c>
      <c r="F20" s="204">
        <v>0</v>
      </c>
      <c r="G20" s="204">
        <v>0</v>
      </c>
      <c r="H20" s="296">
        <v>0</v>
      </c>
      <c r="I20" s="204">
        <v>0</v>
      </c>
      <c r="J20" s="297">
        <v>0</v>
      </c>
      <c r="K20" s="296">
        <v>0</v>
      </c>
      <c r="L20" s="204">
        <v>0</v>
      </c>
      <c r="M20" s="297">
        <v>0</v>
      </c>
      <c r="N20" s="204">
        <v>0</v>
      </c>
      <c r="O20" s="212">
        <v>0</v>
      </c>
      <c r="P20" s="101"/>
      <c r="U20" s="128"/>
    </row>
    <row r="21" spans="1:21" x14ac:dyDescent="0.2">
      <c r="A21" s="173" t="s">
        <v>33</v>
      </c>
      <c r="B21" s="296">
        <v>0</v>
      </c>
      <c r="C21" s="204">
        <v>0</v>
      </c>
      <c r="D21" s="297">
        <v>0</v>
      </c>
      <c r="E21" s="204">
        <v>0</v>
      </c>
      <c r="F21" s="204">
        <v>0</v>
      </c>
      <c r="G21" s="204">
        <v>0</v>
      </c>
      <c r="H21" s="296">
        <v>0</v>
      </c>
      <c r="I21" s="204">
        <v>0</v>
      </c>
      <c r="J21" s="297">
        <v>0</v>
      </c>
      <c r="K21" s="296">
        <v>0</v>
      </c>
      <c r="L21" s="204">
        <v>0</v>
      </c>
      <c r="M21" s="297">
        <v>0</v>
      </c>
      <c r="N21" s="204">
        <v>0</v>
      </c>
      <c r="O21" s="212">
        <v>0</v>
      </c>
      <c r="P21" s="101"/>
      <c r="U21" s="128"/>
    </row>
    <row r="22" spans="1:21" x14ac:dyDescent="0.2">
      <c r="A22" s="173" t="s">
        <v>32</v>
      </c>
      <c r="B22" s="296">
        <v>0</v>
      </c>
      <c r="C22" s="204">
        <v>0</v>
      </c>
      <c r="D22" s="297">
        <v>0</v>
      </c>
      <c r="E22" s="204">
        <v>0</v>
      </c>
      <c r="F22" s="204">
        <v>0</v>
      </c>
      <c r="G22" s="204">
        <v>0</v>
      </c>
      <c r="H22" s="296">
        <v>0</v>
      </c>
      <c r="I22" s="204">
        <v>0</v>
      </c>
      <c r="J22" s="297">
        <v>0</v>
      </c>
      <c r="K22" s="296">
        <v>0</v>
      </c>
      <c r="L22" s="204">
        <v>0</v>
      </c>
      <c r="M22" s="297">
        <v>0</v>
      </c>
      <c r="N22" s="204">
        <v>0</v>
      </c>
      <c r="O22" s="212">
        <v>0</v>
      </c>
      <c r="P22" s="101"/>
      <c r="U22" s="128"/>
    </row>
    <row r="23" spans="1:21" x14ac:dyDescent="0.2">
      <c r="A23" s="173" t="s">
        <v>3</v>
      </c>
      <c r="B23" s="296">
        <v>0</v>
      </c>
      <c r="C23" s="204">
        <v>0</v>
      </c>
      <c r="D23" s="297">
        <v>0</v>
      </c>
      <c r="E23" s="204">
        <v>0</v>
      </c>
      <c r="F23" s="204">
        <v>0</v>
      </c>
      <c r="G23" s="204">
        <v>0</v>
      </c>
      <c r="H23" s="296">
        <v>0</v>
      </c>
      <c r="I23" s="204">
        <v>0</v>
      </c>
      <c r="J23" s="297">
        <v>0</v>
      </c>
      <c r="K23" s="296">
        <v>0</v>
      </c>
      <c r="L23" s="204">
        <v>0</v>
      </c>
      <c r="M23" s="297">
        <v>0</v>
      </c>
      <c r="N23" s="204">
        <v>0</v>
      </c>
      <c r="O23" s="212">
        <v>0</v>
      </c>
      <c r="P23" s="101"/>
      <c r="U23" s="128"/>
    </row>
    <row r="24" spans="1:21" x14ac:dyDescent="0.2">
      <c r="A24" s="173" t="s">
        <v>31</v>
      </c>
      <c r="B24" s="296">
        <v>2.9755E-2</v>
      </c>
      <c r="C24" s="204">
        <v>3.0114000000000002E-2</v>
      </c>
      <c r="D24" s="297">
        <v>3.2579000000000004E-2</v>
      </c>
      <c r="E24" s="204">
        <v>2.8043999999999999E-2</v>
      </c>
      <c r="F24" s="204">
        <v>3.1519999999999999E-2</v>
      </c>
      <c r="G24" s="204">
        <v>2.7789000000000001E-2</v>
      </c>
      <c r="H24" s="296">
        <v>2.5919000000000001E-2</v>
      </c>
      <c r="I24" s="204">
        <v>2.4957999999999998E-2</v>
      </c>
      <c r="J24" s="297">
        <v>2.6062999999999999E-2</v>
      </c>
      <c r="K24" s="296">
        <v>2.6062999999999999E-2</v>
      </c>
      <c r="L24" s="204">
        <v>2.6062999999999999E-2</v>
      </c>
      <c r="M24" s="297">
        <v>3.6427000000000001E-2</v>
      </c>
      <c r="N24" s="204">
        <v>0.34529399999999999</v>
      </c>
      <c r="O24" s="212">
        <v>1.6651911729831182E-3</v>
      </c>
      <c r="P24" s="101"/>
      <c r="U24" s="128"/>
    </row>
    <row r="25" spans="1:21" x14ac:dyDescent="0.2">
      <c r="A25" s="173" t="s">
        <v>30</v>
      </c>
      <c r="B25" s="296">
        <v>58.492273999999995</v>
      </c>
      <c r="C25" s="204">
        <v>41.325200000000002</v>
      </c>
      <c r="D25" s="297">
        <v>43.008361999999998</v>
      </c>
      <c r="E25" s="204">
        <v>26.594884</v>
      </c>
      <c r="F25" s="204">
        <v>14.359347</v>
      </c>
      <c r="G25" s="204">
        <v>11.454695999999998</v>
      </c>
      <c r="H25" s="296">
        <v>11.051297000000002</v>
      </c>
      <c r="I25" s="204">
        <v>13.027363000000001</v>
      </c>
      <c r="J25" s="297">
        <v>16.822315</v>
      </c>
      <c r="K25" s="296">
        <v>29.814590000000003</v>
      </c>
      <c r="L25" s="204">
        <v>46.132332000000005</v>
      </c>
      <c r="M25" s="297">
        <v>54.298746999999999</v>
      </c>
      <c r="N25" s="204">
        <v>366.38140700000008</v>
      </c>
      <c r="O25" s="212">
        <v>1.8501854918616615E-2</v>
      </c>
      <c r="P25" s="101"/>
      <c r="U25" s="98"/>
    </row>
    <row r="26" spans="1:21" ht="13.5" customHeight="1" x14ac:dyDescent="0.2">
      <c r="A26" s="171" t="s">
        <v>306</v>
      </c>
      <c r="B26" s="294">
        <v>-180.91540000000001</v>
      </c>
      <c r="C26" s="203">
        <v>-120.31319999999999</v>
      </c>
      <c r="D26" s="295">
        <v>-102.59322099999999</v>
      </c>
      <c r="E26" s="203">
        <v>-71.25269999999999</v>
      </c>
      <c r="F26" s="203">
        <v>-28.012398999999998</v>
      </c>
      <c r="G26" s="203">
        <v>-22.514900999999998</v>
      </c>
      <c r="H26" s="294">
        <v>-19.392199999999999</v>
      </c>
      <c r="I26" s="203">
        <v>-19.0733</v>
      </c>
      <c r="J26" s="295">
        <v>-36.368121000000002</v>
      </c>
      <c r="K26" s="294">
        <v>-84.674099999999996</v>
      </c>
      <c r="L26" s="203">
        <v>-137.72190000000003</v>
      </c>
      <c r="M26" s="295">
        <v>-168.699692</v>
      </c>
      <c r="N26" s="203">
        <v>-991.53113399999995</v>
      </c>
      <c r="O26" s="211"/>
      <c r="P26" s="10"/>
      <c r="U26" s="78"/>
    </row>
    <row r="27" spans="1:21" ht="13.5" customHeight="1" x14ac:dyDescent="0.2">
      <c r="A27" s="171" t="s">
        <v>305</v>
      </c>
      <c r="B27" s="294">
        <v>461.98098499999998</v>
      </c>
      <c r="C27" s="203">
        <v>306.89056299999999</v>
      </c>
      <c r="D27" s="295">
        <v>265.92176600000005</v>
      </c>
      <c r="E27" s="203">
        <v>176.976822</v>
      </c>
      <c r="F27" s="203">
        <v>82.333881999999988</v>
      </c>
      <c r="G27" s="203">
        <v>60.296686000000001</v>
      </c>
      <c r="H27" s="294">
        <v>50.983843999999998</v>
      </c>
      <c r="I27" s="203">
        <v>51.367257000000002</v>
      </c>
      <c r="J27" s="295">
        <v>90.286397000000008</v>
      </c>
      <c r="K27" s="294">
        <v>196.03106600000001</v>
      </c>
      <c r="L27" s="203">
        <v>347.792417</v>
      </c>
      <c r="M27" s="295">
        <v>419.35547900000006</v>
      </c>
      <c r="N27" s="203">
        <v>2510.2171640000006</v>
      </c>
      <c r="O27" s="211">
        <v>3.8075196862379063E-2</v>
      </c>
      <c r="P27" s="10"/>
      <c r="U27" s="78"/>
    </row>
    <row r="28" spans="1:21" ht="12.75" customHeight="1" x14ac:dyDescent="0.2">
      <c r="A28" s="173" t="s">
        <v>26</v>
      </c>
      <c r="B28" s="296">
        <v>69.481203999999991</v>
      </c>
      <c r="C28" s="204">
        <v>46.241698999999997</v>
      </c>
      <c r="D28" s="297">
        <v>39.651106999999996</v>
      </c>
      <c r="E28" s="204">
        <v>27.295856000000001</v>
      </c>
      <c r="F28" s="204">
        <v>11.704134</v>
      </c>
      <c r="G28" s="204">
        <v>9.5665289999999992</v>
      </c>
      <c r="H28" s="296">
        <v>5.6216480000000004</v>
      </c>
      <c r="I28" s="204">
        <v>5.6936939999999989</v>
      </c>
      <c r="J28" s="297">
        <v>14.151487999999999</v>
      </c>
      <c r="K28" s="296">
        <v>27.303448000000003</v>
      </c>
      <c r="L28" s="204">
        <v>51.231003000000001</v>
      </c>
      <c r="M28" s="297">
        <v>58.948475999999999</v>
      </c>
      <c r="N28" s="204">
        <v>366.89028600000006</v>
      </c>
      <c r="O28" s="212">
        <v>2.4888720520456226E-2</v>
      </c>
      <c r="P28" s="101"/>
      <c r="U28" s="78"/>
    </row>
    <row r="29" spans="1:21" ht="12.75" customHeight="1" x14ac:dyDescent="0.2">
      <c r="A29" s="173" t="s">
        <v>0</v>
      </c>
      <c r="B29" s="296">
        <v>2.1547000000000001</v>
      </c>
      <c r="C29" s="204">
        <v>2.0968999999999998</v>
      </c>
      <c r="D29" s="297">
        <v>2.4370000000000003</v>
      </c>
      <c r="E29" s="204">
        <v>0.77449999999999997</v>
      </c>
      <c r="F29" s="204">
        <v>0.29249999999999998</v>
      </c>
      <c r="G29" s="204">
        <v>0.40169999999999995</v>
      </c>
      <c r="H29" s="296">
        <v>0.35270000000000001</v>
      </c>
      <c r="I29" s="204">
        <v>0.47909999999999997</v>
      </c>
      <c r="J29" s="297">
        <v>0.55549999999999999</v>
      </c>
      <c r="K29" s="296">
        <v>1.0712999999999999</v>
      </c>
      <c r="L29" s="204">
        <v>1.6245000000000001</v>
      </c>
      <c r="M29" s="297">
        <v>1.9777090000000002</v>
      </c>
      <c r="N29" s="204">
        <v>14.218109</v>
      </c>
      <c r="O29" s="212">
        <v>6.3305426506014761E-3</v>
      </c>
      <c r="P29" s="101"/>
      <c r="U29" s="78"/>
    </row>
    <row r="30" spans="1:21" ht="12.75" customHeight="1" x14ac:dyDescent="0.2">
      <c r="A30" s="173" t="s">
        <v>1</v>
      </c>
      <c r="B30" s="296">
        <v>11.192600000000001</v>
      </c>
      <c r="C30" s="204">
        <v>7.0336000000000007</v>
      </c>
      <c r="D30" s="297">
        <v>5.7531999999999996</v>
      </c>
      <c r="E30" s="204">
        <v>3.4559000000000002</v>
      </c>
      <c r="F30" s="204">
        <v>1.1029</v>
      </c>
      <c r="G30" s="204">
        <v>0.42360000000000003</v>
      </c>
      <c r="H30" s="296">
        <v>0.38839999999999997</v>
      </c>
      <c r="I30" s="204">
        <v>0.3579</v>
      </c>
      <c r="J30" s="297">
        <v>0.9778</v>
      </c>
      <c r="K30" s="296">
        <v>3.9911500000000002</v>
      </c>
      <c r="L30" s="204">
        <v>7.7336499999999999</v>
      </c>
      <c r="M30" s="297">
        <v>9.5596550000000011</v>
      </c>
      <c r="N30" s="204">
        <v>51.970354999999998</v>
      </c>
      <c r="O30" s="212">
        <v>9.765434897722329E-2</v>
      </c>
      <c r="P30" s="101"/>
      <c r="U30" s="78"/>
    </row>
    <row r="31" spans="1:21" ht="12.75" customHeight="1" x14ac:dyDescent="0.2">
      <c r="A31" s="173" t="s">
        <v>2</v>
      </c>
      <c r="B31" s="296">
        <v>4.3285590000000003</v>
      </c>
      <c r="C31" s="204">
        <v>2.801809</v>
      </c>
      <c r="D31" s="297">
        <v>2.3659840000000001</v>
      </c>
      <c r="E31" s="204">
        <v>1.368733</v>
      </c>
      <c r="F31" s="204">
        <v>0.33415499999999998</v>
      </c>
      <c r="G31" s="204">
        <v>0.27440599999999998</v>
      </c>
      <c r="H31" s="296">
        <v>0.13900499999999999</v>
      </c>
      <c r="I31" s="204">
        <v>0.13670600000000002</v>
      </c>
      <c r="J31" s="297">
        <v>0.403055</v>
      </c>
      <c r="K31" s="296">
        <v>1.2566349999999999</v>
      </c>
      <c r="L31" s="204">
        <v>2.7927770000000001</v>
      </c>
      <c r="M31" s="297">
        <v>3.6343749999999999</v>
      </c>
      <c r="N31" s="204">
        <v>19.836199000000001</v>
      </c>
      <c r="O31" s="212">
        <v>8.3465772625198636E-2</v>
      </c>
      <c r="P31" s="101"/>
    </row>
    <row r="32" spans="1:21" x14ac:dyDescent="0.2">
      <c r="A32" s="173" t="s">
        <v>6</v>
      </c>
      <c r="B32" s="296">
        <v>6.8556299999999997</v>
      </c>
      <c r="C32" s="204">
        <v>5.2933000000000012</v>
      </c>
      <c r="D32" s="297">
        <v>5.5424900000000008</v>
      </c>
      <c r="E32" s="204">
        <v>4.5731200000000003</v>
      </c>
      <c r="F32" s="204">
        <v>4.0674099999999997</v>
      </c>
      <c r="G32" s="204">
        <v>3.4286699999999994</v>
      </c>
      <c r="H32" s="296">
        <v>3.5381600000000004</v>
      </c>
      <c r="I32" s="204">
        <v>3.2724100000000003</v>
      </c>
      <c r="J32" s="297">
        <v>3.9060300000000003</v>
      </c>
      <c r="K32" s="296">
        <v>5.2140399999999998</v>
      </c>
      <c r="L32" s="204">
        <v>5.9972299999999992</v>
      </c>
      <c r="M32" s="297">
        <v>6.5351400000000002</v>
      </c>
      <c r="N32" s="204">
        <v>58.22363</v>
      </c>
      <c r="O32" s="212">
        <v>0.11037181852595164</v>
      </c>
      <c r="P32" s="101"/>
    </row>
    <row r="33" spans="1:16" x14ac:dyDescent="0.2">
      <c r="A33" s="173" t="s">
        <v>25</v>
      </c>
      <c r="B33" s="296">
        <v>199.37927500000001</v>
      </c>
      <c r="C33" s="204">
        <v>135.65754899999999</v>
      </c>
      <c r="D33" s="297">
        <v>120.77899000000001</v>
      </c>
      <c r="E33" s="204">
        <v>79.507075</v>
      </c>
      <c r="F33" s="204">
        <v>40.358896999999999</v>
      </c>
      <c r="G33" s="204">
        <v>30.049665999999998</v>
      </c>
      <c r="H33" s="296">
        <v>27.567898</v>
      </c>
      <c r="I33" s="204">
        <v>27.340669000000002</v>
      </c>
      <c r="J33" s="297">
        <v>46.089415000000002</v>
      </c>
      <c r="K33" s="296">
        <v>92.464738000000011</v>
      </c>
      <c r="L33" s="204">
        <v>155.85724300000001</v>
      </c>
      <c r="M33" s="297">
        <v>187.49368200000001</v>
      </c>
      <c r="N33" s="204">
        <v>1142.5450970000002</v>
      </c>
      <c r="O33" s="212">
        <v>3.6928983097953061E-2</v>
      </c>
      <c r="P33" s="101"/>
    </row>
    <row r="34" spans="1:16" x14ac:dyDescent="0.2">
      <c r="A34" s="173" t="s">
        <v>5</v>
      </c>
      <c r="B34" s="296">
        <v>134.15442599999997</v>
      </c>
      <c r="C34" s="204">
        <v>85.814424000000002</v>
      </c>
      <c r="D34" s="297">
        <v>71.756477000000004</v>
      </c>
      <c r="E34" s="204">
        <v>48.723231000000006</v>
      </c>
      <c r="F34" s="204">
        <v>21.000789999999999</v>
      </c>
      <c r="G34" s="204">
        <v>13.698044000000001</v>
      </c>
      <c r="H34" s="296">
        <v>11.594510000000001</v>
      </c>
      <c r="I34" s="204">
        <v>12.228887</v>
      </c>
      <c r="J34" s="297">
        <v>20.227616999999995</v>
      </c>
      <c r="K34" s="296">
        <v>52.272053999999997</v>
      </c>
      <c r="L34" s="204">
        <v>98.125900000000001</v>
      </c>
      <c r="M34" s="297">
        <v>120.37983200000001</v>
      </c>
      <c r="N34" s="204">
        <v>689.97619199999997</v>
      </c>
      <c r="O34" s="212">
        <v>4.5394163929810077E-2</v>
      </c>
      <c r="P34" s="101"/>
    </row>
    <row r="35" spans="1:16" x14ac:dyDescent="0.2">
      <c r="A35" s="173" t="s">
        <v>3</v>
      </c>
      <c r="B35" s="296">
        <v>34.434590999999998</v>
      </c>
      <c r="C35" s="204">
        <v>21.951281999999999</v>
      </c>
      <c r="D35" s="297">
        <v>17.636517999999999</v>
      </c>
      <c r="E35" s="204">
        <v>11.278407</v>
      </c>
      <c r="F35" s="204">
        <v>3.4730960000000004</v>
      </c>
      <c r="G35" s="204">
        <v>2.4540709999999999</v>
      </c>
      <c r="H35" s="296">
        <v>1.781523</v>
      </c>
      <c r="I35" s="204">
        <v>1.8578910000000002</v>
      </c>
      <c r="J35" s="297">
        <v>3.975492</v>
      </c>
      <c r="K35" s="296">
        <v>12.457701</v>
      </c>
      <c r="L35" s="204">
        <v>24.430114</v>
      </c>
      <c r="M35" s="297">
        <v>30.826609999999995</v>
      </c>
      <c r="N35" s="204">
        <v>166.55729599999998</v>
      </c>
      <c r="O35" s="212">
        <v>0.1106922220043358</v>
      </c>
      <c r="P35" s="101"/>
    </row>
    <row r="36" spans="1:16" x14ac:dyDescent="0.2">
      <c r="A36" s="198" t="s">
        <v>173</v>
      </c>
      <c r="B36" s="71"/>
      <c r="C36" s="71"/>
      <c r="D36" s="8"/>
      <c r="F36" s="10"/>
      <c r="G36" s="103"/>
      <c r="H36" s="103"/>
      <c r="I36" s="103"/>
      <c r="J36" s="103"/>
      <c r="K36" s="103"/>
      <c r="O36" s="3"/>
    </row>
    <row r="37" spans="1:16" x14ac:dyDescent="0.2">
      <c r="A37" s="198"/>
      <c r="B37" s="71"/>
      <c r="C37" s="71"/>
    </row>
    <row r="38" spans="1:16" x14ac:dyDescent="0.2">
      <c r="B38" s="78"/>
      <c r="C38" s="78"/>
      <c r="D38" s="78"/>
    </row>
    <row r="39" spans="1:16" x14ac:dyDescent="0.2">
      <c r="B39" s="78"/>
      <c r="C39" s="78"/>
      <c r="D39" s="78"/>
    </row>
    <row r="40" spans="1:16" x14ac:dyDescent="0.2">
      <c r="B40" s="78"/>
      <c r="C40" s="78"/>
      <c r="D40" s="78"/>
      <c r="M40" s="109" t="s">
        <v>168</v>
      </c>
      <c r="N40" s="116">
        <f>O7</f>
        <v>9.2826969844016255E-2</v>
      </c>
    </row>
    <row r="41" spans="1:16" x14ac:dyDescent="0.2">
      <c r="B41" s="120"/>
      <c r="C41" s="120"/>
      <c r="D41" s="120"/>
      <c r="M41" s="109" t="s">
        <v>59</v>
      </c>
      <c r="N41" s="116">
        <f>O8</f>
        <v>4.3918416250831684E-2</v>
      </c>
    </row>
    <row r="42" spans="1:16" x14ac:dyDescent="0.2">
      <c r="B42" s="78"/>
      <c r="C42" s="78"/>
      <c r="D42" s="78"/>
      <c r="M42" s="109" t="s">
        <v>117</v>
      </c>
      <c r="N42" s="116">
        <f>O9</f>
        <v>4.8652995997875467E-2</v>
      </c>
    </row>
  </sheetData>
  <mergeCells count="6">
    <mergeCell ref="O5:O6"/>
    <mergeCell ref="B5:D5"/>
    <mergeCell ref="E5:G5"/>
    <mergeCell ref="H5:J5"/>
    <mergeCell ref="K5:M5"/>
    <mergeCell ref="N5:N6"/>
  </mergeCells>
  <conditionalFormatting sqref="O10:O25 O28:O35">
    <cfRule type="dataBar" priority="1">
      <dataBar>
        <cfvo type="num" val="0"/>
        <cfvo type="num" val="1"/>
        <color theme="9"/>
      </dataBar>
      <extLst>
        <ext xmlns:x14="http://schemas.microsoft.com/office/spreadsheetml/2009/9/main" uri="{B025F937-C7B1-47D3-B67F-A62EFF666E3E}">
          <x14:id>{5E295BF7-E565-466F-8F21-1E116498E39C}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E295BF7-E565-466F-8F21-1E116498E39C}">
            <x14:dataBar minLength="0" maxLength="100" gradient="0" direction="rightToLeft">
              <x14:cfvo type="num">
                <xm:f>0</xm:f>
              </x14:cfvo>
              <x14:cfvo type="num">
                <xm:f>1</xm:f>
              </x14:cfvo>
              <x14:negativeFillColor rgb="FFFF0000"/>
              <x14:axisColor rgb="FF000000"/>
            </x14:dataBar>
          </x14:cfRule>
          <xm:sqref>O10:O25 O28:O35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H40"/>
  <sheetViews>
    <sheetView showGridLines="0" view="pageBreakPreview" zoomScaleNormal="70" zoomScaleSheetLayoutView="100" workbookViewId="0">
      <selection activeCell="M38" sqref="M38"/>
    </sheetView>
  </sheetViews>
  <sheetFormatPr defaultColWidth="9.140625" defaultRowHeight="12" x14ac:dyDescent="0.2"/>
  <cols>
    <col min="1" max="1" width="9" style="74" customWidth="1"/>
    <col min="2" max="2" width="90.42578125" style="74" customWidth="1"/>
    <col min="3" max="5" width="9.140625" style="74" customWidth="1"/>
    <col min="6" max="16384" width="9.140625" style="74"/>
  </cols>
  <sheetData>
    <row r="1" spans="1:4" s="82" customFormat="1" ht="20.25" x14ac:dyDescent="0.25">
      <c r="A1" s="181" t="s">
        <v>309</v>
      </c>
    </row>
    <row r="2" spans="1:4" ht="4.5" customHeight="1" x14ac:dyDescent="0.2"/>
    <row r="3" spans="1:4" ht="23.85" customHeight="1" x14ac:dyDescent="0.2">
      <c r="A3" s="156" t="s">
        <v>114</v>
      </c>
      <c r="B3" s="87" t="s">
        <v>115</v>
      </c>
    </row>
    <row r="4" spans="1:4" ht="23.85" customHeight="1" x14ac:dyDescent="0.2">
      <c r="A4" s="156" t="s">
        <v>126</v>
      </c>
      <c r="B4" s="87" t="s">
        <v>127</v>
      </c>
    </row>
    <row r="5" spans="1:4" s="84" customFormat="1" ht="23.85" customHeight="1" x14ac:dyDescent="0.25">
      <c r="A5" s="156" t="s">
        <v>92</v>
      </c>
      <c r="B5" s="87" t="s">
        <v>93</v>
      </c>
      <c r="C5" s="85"/>
      <c r="D5" s="85"/>
    </row>
    <row r="6" spans="1:4" s="84" customFormat="1" ht="7.5" hidden="1" customHeight="1" x14ac:dyDescent="0.25">
      <c r="A6" s="156"/>
      <c r="B6" s="87"/>
      <c r="C6" s="85"/>
      <c r="D6" s="85"/>
    </row>
    <row r="7" spans="1:4" s="84" customFormat="1" ht="23.85" customHeight="1" x14ac:dyDescent="0.2">
      <c r="A7" s="156" t="s">
        <v>196</v>
      </c>
      <c r="B7" s="87" t="s">
        <v>165</v>
      </c>
    </row>
    <row r="8" spans="1:4" s="84" customFormat="1" ht="23.85" customHeight="1" x14ac:dyDescent="0.2">
      <c r="A8" s="156" t="s">
        <v>197</v>
      </c>
      <c r="B8" s="87" t="s">
        <v>167</v>
      </c>
    </row>
    <row r="9" spans="1:4" s="84" customFormat="1" ht="3.75" customHeight="1" x14ac:dyDescent="0.25">
      <c r="A9" s="156"/>
      <c r="B9" s="87"/>
      <c r="C9" s="85"/>
      <c r="D9" s="85"/>
    </row>
    <row r="10" spans="1:4" s="84" customFormat="1" ht="23.85" customHeight="1" x14ac:dyDescent="0.2">
      <c r="A10" s="156" t="s">
        <v>85</v>
      </c>
      <c r="B10" s="87" t="s">
        <v>131</v>
      </c>
    </row>
    <row r="11" spans="1:4" s="84" customFormat="1" ht="23.85" customHeight="1" x14ac:dyDescent="0.2">
      <c r="A11" s="156" t="s">
        <v>76</v>
      </c>
      <c r="B11" s="87" t="s">
        <v>99</v>
      </c>
    </row>
    <row r="12" spans="1:4" s="84" customFormat="1" ht="23.85" customHeight="1" x14ac:dyDescent="0.2">
      <c r="A12" s="156" t="s">
        <v>77</v>
      </c>
      <c r="B12" s="87" t="s">
        <v>100</v>
      </c>
    </row>
    <row r="13" spans="1:4" s="84" customFormat="1" ht="23.85" customHeight="1" x14ac:dyDescent="0.2">
      <c r="A13" s="156" t="s">
        <v>78</v>
      </c>
      <c r="B13" s="87" t="s">
        <v>101</v>
      </c>
    </row>
    <row r="14" spans="1:4" s="84" customFormat="1" ht="23.85" customHeight="1" x14ac:dyDescent="0.2">
      <c r="A14" s="156" t="s">
        <v>88</v>
      </c>
      <c r="B14" s="87" t="s">
        <v>130</v>
      </c>
    </row>
    <row r="15" spans="1:4" s="84" customFormat="1" ht="23.85" customHeight="1" x14ac:dyDescent="0.2">
      <c r="A15" s="156" t="s">
        <v>79</v>
      </c>
      <c r="B15" s="87" t="s">
        <v>102</v>
      </c>
    </row>
    <row r="16" spans="1:4" s="84" customFormat="1" ht="23.85" customHeight="1" x14ac:dyDescent="0.2">
      <c r="A16" s="156" t="s">
        <v>80</v>
      </c>
      <c r="B16" s="87" t="s">
        <v>103</v>
      </c>
    </row>
    <row r="17" spans="1:8" s="84" customFormat="1" ht="23.85" customHeight="1" x14ac:dyDescent="0.2">
      <c r="A17" s="156" t="s">
        <v>81</v>
      </c>
      <c r="B17" s="87" t="s">
        <v>104</v>
      </c>
      <c r="D17" s="86"/>
      <c r="E17" s="86"/>
      <c r="F17" s="86"/>
      <c r="G17" s="86"/>
      <c r="H17" s="86"/>
    </row>
    <row r="18" spans="1:8" s="84" customFormat="1" ht="23.85" customHeight="1" x14ac:dyDescent="0.2">
      <c r="A18" s="156" t="s">
        <v>82</v>
      </c>
      <c r="B18" s="87" t="s">
        <v>105</v>
      </c>
      <c r="D18" s="86"/>
      <c r="E18" s="86"/>
      <c r="F18" s="86"/>
      <c r="G18" s="86"/>
      <c r="H18" s="86"/>
    </row>
    <row r="19" spans="1:8" s="84" customFormat="1" ht="23.85" customHeight="1" x14ac:dyDescent="0.2">
      <c r="A19" s="156" t="s">
        <v>83</v>
      </c>
      <c r="B19" s="87" t="s">
        <v>106</v>
      </c>
      <c r="D19" s="86"/>
      <c r="E19" s="86"/>
      <c r="F19" s="86"/>
      <c r="G19" s="86"/>
      <c r="H19" s="86"/>
    </row>
    <row r="20" spans="1:8" s="84" customFormat="1" ht="23.85" customHeight="1" x14ac:dyDescent="0.2">
      <c r="A20" s="156" t="s">
        <v>84</v>
      </c>
      <c r="B20" s="87" t="s">
        <v>107</v>
      </c>
      <c r="D20" s="86"/>
      <c r="E20" s="86"/>
      <c r="F20" s="86"/>
      <c r="G20" s="86"/>
      <c r="H20" s="86"/>
    </row>
    <row r="21" spans="1:8" s="84" customFormat="1" ht="23.85" customHeight="1" x14ac:dyDescent="0.2">
      <c r="A21" s="156" t="s">
        <v>86</v>
      </c>
      <c r="B21" s="87" t="s">
        <v>108</v>
      </c>
      <c r="D21" s="86"/>
      <c r="E21" s="86"/>
      <c r="F21" s="86"/>
      <c r="G21" s="86"/>
      <c r="H21" s="86"/>
    </row>
    <row r="22" spans="1:8" s="84" customFormat="1" ht="23.85" customHeight="1" x14ac:dyDescent="0.2">
      <c r="A22" s="156" t="s">
        <v>87</v>
      </c>
      <c r="B22" s="87" t="s">
        <v>109</v>
      </c>
      <c r="D22" s="86"/>
      <c r="E22" s="86"/>
      <c r="F22" s="86"/>
      <c r="G22" s="86"/>
      <c r="H22" s="86"/>
    </row>
    <row r="23" spans="1:8" s="84" customFormat="1" ht="23.85" customHeight="1" x14ac:dyDescent="0.2">
      <c r="A23" s="156" t="s">
        <v>89</v>
      </c>
      <c r="B23" s="87" t="s">
        <v>110</v>
      </c>
      <c r="D23" s="86"/>
      <c r="E23" s="86"/>
      <c r="F23" s="86"/>
      <c r="G23" s="86"/>
      <c r="H23" s="86"/>
    </row>
    <row r="24" spans="1:8" s="84" customFormat="1" ht="3.75" customHeight="1" x14ac:dyDescent="0.2"/>
    <row r="25" spans="1:8" s="84" customFormat="1" ht="15" x14ac:dyDescent="0.25">
      <c r="A25" s="154" t="s">
        <v>94</v>
      </c>
    </row>
    <row r="26" spans="1:8" s="87" customFormat="1" ht="23.85" customHeight="1" x14ac:dyDescent="0.2">
      <c r="A26" s="87" t="s">
        <v>161</v>
      </c>
    </row>
    <row r="27" spans="1:8" s="88" customFormat="1" ht="15" x14ac:dyDescent="0.25">
      <c r="A27" s="154" t="s">
        <v>175</v>
      </c>
    </row>
    <row r="28" spans="1:8" s="87" customFormat="1" ht="23.85" customHeight="1" x14ac:dyDescent="0.2">
      <c r="A28" s="87" t="s">
        <v>170</v>
      </c>
    </row>
    <row r="29" spans="1:8" s="88" customFormat="1" ht="15" x14ac:dyDescent="0.25">
      <c r="A29" s="154" t="s">
        <v>97</v>
      </c>
    </row>
    <row r="30" spans="1:8" s="87" customFormat="1" ht="37.5" customHeight="1" x14ac:dyDescent="0.2">
      <c r="A30" s="325" t="s">
        <v>214</v>
      </c>
      <c r="B30" s="325"/>
    </row>
    <row r="31" spans="1:8" s="88" customFormat="1" ht="15" x14ac:dyDescent="0.25">
      <c r="A31" s="154" t="s">
        <v>95</v>
      </c>
    </row>
    <row r="32" spans="1:8" s="87" customFormat="1" ht="23.85" customHeight="1" x14ac:dyDescent="0.2">
      <c r="A32" s="87" t="s">
        <v>98</v>
      </c>
    </row>
    <row r="33" spans="1:2" s="88" customFormat="1" ht="15" x14ac:dyDescent="0.25">
      <c r="A33" s="154" t="s">
        <v>186</v>
      </c>
    </row>
    <row r="34" spans="1:2" s="87" customFormat="1" ht="23.85" customHeight="1" x14ac:dyDescent="0.2">
      <c r="A34" s="87" t="s">
        <v>162</v>
      </c>
      <c r="B34" s="155"/>
    </row>
    <row r="35" spans="1:2" s="88" customFormat="1" ht="15" x14ac:dyDescent="0.25">
      <c r="A35" s="85" t="s">
        <v>185</v>
      </c>
    </row>
    <row r="36" spans="1:2" s="84" customFormat="1" ht="23.85" customHeight="1" x14ac:dyDescent="0.2">
      <c r="A36" s="87" t="s">
        <v>184</v>
      </c>
      <c r="B36" s="155"/>
    </row>
    <row r="37" spans="1:2" s="88" customFormat="1" ht="15" x14ac:dyDescent="0.25">
      <c r="A37" s="85" t="s">
        <v>96</v>
      </c>
    </row>
    <row r="38" spans="1:2" s="87" customFormat="1" ht="37.5" customHeight="1" x14ac:dyDescent="0.2">
      <c r="A38" s="325" t="s">
        <v>213</v>
      </c>
      <c r="B38" s="325"/>
    </row>
    <row r="39" spans="1:2" s="88" customFormat="1" ht="15" x14ac:dyDescent="0.25">
      <c r="A39" s="85" t="s">
        <v>123</v>
      </c>
    </row>
    <row r="40" spans="1:2" s="87" customFormat="1" ht="14.25" x14ac:dyDescent="0.2">
      <c r="A40" s="87" t="s">
        <v>124</v>
      </c>
    </row>
  </sheetData>
  <sortState ref="A7:B20">
    <sortCondition ref="B7:B20"/>
  </sortState>
  <mergeCells count="2">
    <mergeCell ref="A30:B30"/>
    <mergeCell ref="A38:B38"/>
  </mergeCells>
  <pageMargins left="0.31496062992125984" right="0.31496062992125984" top="0.35433070866141736" bottom="0.35433070866141736" header="0.31496062992125984" footer="0.19685039370078741"/>
  <pageSetup paperSize="9" orientation="portrait" r:id="rId1"/>
  <headerFooter differentFirst="1" scaleWithDoc="0">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dimension ref="A1:U41"/>
  <sheetViews>
    <sheetView showGridLines="0" view="pageBreakPreview" topLeftCell="A16"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291</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4" t="s">
        <v>43</v>
      </c>
      <c r="F5" s="334"/>
      <c r="G5" s="334"/>
      <c r="H5" s="333" t="s">
        <v>44</v>
      </c>
      <c r="I5" s="334"/>
      <c r="J5" s="335"/>
      <c r="K5" s="333" t="s">
        <v>45</v>
      </c>
      <c r="L5" s="334"/>
      <c r="M5" s="335"/>
      <c r="N5" s="336" t="s">
        <v>7</v>
      </c>
      <c r="O5" s="343" t="s">
        <v>216</v>
      </c>
    </row>
    <row r="6" spans="1:21" x14ac:dyDescent="0.2">
      <c r="A6" s="176"/>
      <c r="B6" s="288" t="s">
        <v>8</v>
      </c>
      <c r="C6" s="287" t="s">
        <v>9</v>
      </c>
      <c r="D6" s="289" t="s">
        <v>10</v>
      </c>
      <c r="E6" s="231" t="s">
        <v>11</v>
      </c>
      <c r="F6" s="231" t="s">
        <v>12</v>
      </c>
      <c r="G6" s="231" t="s">
        <v>13</v>
      </c>
      <c r="H6" s="288" t="s">
        <v>14</v>
      </c>
      <c r="I6" s="287" t="s">
        <v>15</v>
      </c>
      <c r="J6" s="289" t="s">
        <v>16</v>
      </c>
      <c r="K6" s="288" t="s">
        <v>17</v>
      </c>
      <c r="L6" s="287" t="s">
        <v>18</v>
      </c>
      <c r="M6" s="289" t="s">
        <v>19</v>
      </c>
      <c r="N6" s="336"/>
      <c r="O6" s="343"/>
      <c r="P6" s="109"/>
      <c r="U6" s="109"/>
    </row>
    <row r="7" spans="1:21" ht="13.5" x14ac:dyDescent="0.2">
      <c r="A7" s="170" t="s">
        <v>203</v>
      </c>
      <c r="B7" s="294">
        <v>1058.4918000000002</v>
      </c>
      <c r="C7" s="203">
        <v>1058.4918000000002</v>
      </c>
      <c r="D7" s="295">
        <v>1058.4918000000002</v>
      </c>
      <c r="E7" s="203">
        <v>1050.9458000000002</v>
      </c>
      <c r="F7" s="203">
        <v>1050.9458000000002</v>
      </c>
      <c r="G7" s="203">
        <v>1050.4758000000004</v>
      </c>
      <c r="H7" s="294">
        <v>1058.3618000000001</v>
      </c>
      <c r="I7" s="203">
        <v>1058.3618000000001</v>
      </c>
      <c r="J7" s="295">
        <v>1058.4118000000001</v>
      </c>
      <c r="K7" s="294">
        <v>1038.7928000000006</v>
      </c>
      <c r="L7" s="203">
        <v>1038.7928000000006</v>
      </c>
      <c r="M7" s="295">
        <v>1038.6728000000005</v>
      </c>
      <c r="N7" s="203">
        <v>1038.6728000000005</v>
      </c>
      <c r="O7" s="210">
        <v>2.7588791752381329E-2</v>
      </c>
      <c r="P7" s="111"/>
      <c r="U7" s="60"/>
    </row>
    <row r="8" spans="1:21" x14ac:dyDescent="0.2">
      <c r="A8" s="170" t="s">
        <v>163</v>
      </c>
      <c r="B8" s="294">
        <v>840.97109000000023</v>
      </c>
      <c r="C8" s="203">
        <v>597.7748959999999</v>
      </c>
      <c r="D8" s="295">
        <v>542.97145500000011</v>
      </c>
      <c r="E8" s="203">
        <v>420.50192100000004</v>
      </c>
      <c r="F8" s="203">
        <v>280.21345299999996</v>
      </c>
      <c r="G8" s="203">
        <v>217.58494100000004</v>
      </c>
      <c r="H8" s="294">
        <v>216.39357299999986</v>
      </c>
      <c r="I8" s="203">
        <v>191.89886999999999</v>
      </c>
      <c r="J8" s="295">
        <v>260.03043799999989</v>
      </c>
      <c r="K8" s="294">
        <v>439.64108300000015</v>
      </c>
      <c r="L8" s="203">
        <v>635.22449800000015</v>
      </c>
      <c r="M8" s="295">
        <v>749.85103699999991</v>
      </c>
      <c r="N8" s="203">
        <v>5393.0572549999997</v>
      </c>
      <c r="O8" s="210">
        <v>4.0599101579674668E-2</v>
      </c>
      <c r="P8" s="111"/>
      <c r="U8" s="60"/>
    </row>
    <row r="9" spans="1:21" x14ac:dyDescent="0.2">
      <c r="A9" s="170" t="s">
        <v>164</v>
      </c>
      <c r="B9" s="294">
        <v>617.62372100000005</v>
      </c>
      <c r="C9" s="203">
        <v>437.19954300000001</v>
      </c>
      <c r="D9" s="295">
        <v>385.68695399999996</v>
      </c>
      <c r="E9" s="203">
        <v>301.14070700000002</v>
      </c>
      <c r="F9" s="203">
        <v>163.39739400000002</v>
      </c>
      <c r="G9" s="203">
        <v>107.47420200000001</v>
      </c>
      <c r="H9" s="294">
        <v>108.39194600000003</v>
      </c>
      <c r="I9" s="203">
        <v>90.504042999999996</v>
      </c>
      <c r="J9" s="295">
        <v>145.043116</v>
      </c>
      <c r="K9" s="294">
        <v>301.33376200000004</v>
      </c>
      <c r="L9" s="203">
        <v>468.34730999999999</v>
      </c>
      <c r="M9" s="295">
        <v>586.77221899999995</v>
      </c>
      <c r="N9" s="203">
        <v>3712.9149170000005</v>
      </c>
      <c r="O9" s="211">
        <v>5.0860044852979805E-2</v>
      </c>
      <c r="P9" s="101"/>
      <c r="T9" s="78"/>
      <c r="U9" s="104"/>
    </row>
    <row r="10" spans="1:21" x14ac:dyDescent="0.2">
      <c r="A10" s="173" t="s">
        <v>40</v>
      </c>
      <c r="B10" s="296">
        <v>115.45445699999999</v>
      </c>
      <c r="C10" s="204">
        <v>112.81042800000002</v>
      </c>
      <c r="D10" s="297">
        <v>107.20579800000003</v>
      </c>
      <c r="E10" s="204">
        <v>91.922934999999995</v>
      </c>
      <c r="F10" s="204">
        <v>41.007922000000001</v>
      </c>
      <c r="G10" s="204">
        <v>41.833663999999999</v>
      </c>
      <c r="H10" s="296">
        <v>70.809719000000015</v>
      </c>
      <c r="I10" s="204">
        <v>46.875933000000003</v>
      </c>
      <c r="J10" s="297">
        <v>44.224936999999997</v>
      </c>
      <c r="K10" s="296">
        <v>78.142921000000015</v>
      </c>
      <c r="L10" s="204">
        <v>110.27502700000001</v>
      </c>
      <c r="M10" s="297">
        <v>149.17372599999999</v>
      </c>
      <c r="N10" s="204">
        <v>1009.737467</v>
      </c>
      <c r="O10" s="212">
        <v>0.1108579836732479</v>
      </c>
      <c r="P10" s="101"/>
      <c r="U10" s="128"/>
    </row>
    <row r="11" spans="1:21" x14ac:dyDescent="0.2">
      <c r="A11" s="173" t="s">
        <v>39</v>
      </c>
      <c r="B11" s="296">
        <v>7.1911400000000008</v>
      </c>
      <c r="C11" s="204">
        <v>5.5658700000000003</v>
      </c>
      <c r="D11" s="297">
        <v>5.2834500000000002</v>
      </c>
      <c r="E11" s="204">
        <v>4.4308399999999999</v>
      </c>
      <c r="F11" s="204">
        <v>2.4152000000000005</v>
      </c>
      <c r="G11" s="204">
        <v>1.9671899999999998</v>
      </c>
      <c r="H11" s="296">
        <v>2.2325399999999997</v>
      </c>
      <c r="I11" s="204">
        <v>2.0522</v>
      </c>
      <c r="J11" s="297">
        <v>2.7480000000000002</v>
      </c>
      <c r="K11" s="296">
        <v>4.8314500000000002</v>
      </c>
      <c r="L11" s="204">
        <v>6.0990700000000002</v>
      </c>
      <c r="M11" s="297">
        <v>6.9430800000000001</v>
      </c>
      <c r="N11" s="204">
        <v>51.760030000000008</v>
      </c>
      <c r="O11" s="212">
        <v>0.10446296128294698</v>
      </c>
      <c r="P11" s="101"/>
      <c r="U11" s="128"/>
    </row>
    <row r="12" spans="1:21" x14ac:dyDescent="0.2">
      <c r="A12" s="173" t="s">
        <v>38</v>
      </c>
      <c r="B12" s="296">
        <v>0</v>
      </c>
      <c r="C12" s="204">
        <v>0</v>
      </c>
      <c r="D12" s="297">
        <v>0</v>
      </c>
      <c r="E12" s="204">
        <v>0</v>
      </c>
      <c r="F12" s="204">
        <v>0</v>
      </c>
      <c r="G12" s="204">
        <v>0</v>
      </c>
      <c r="H12" s="296">
        <v>0</v>
      </c>
      <c r="I12" s="204">
        <v>0</v>
      </c>
      <c r="J12" s="297">
        <v>0</v>
      </c>
      <c r="K12" s="296">
        <v>0</v>
      </c>
      <c r="L12" s="204">
        <v>0</v>
      </c>
      <c r="M12" s="297">
        <v>0</v>
      </c>
      <c r="N12" s="204">
        <v>0</v>
      </c>
      <c r="O12" s="212">
        <v>0</v>
      </c>
      <c r="P12" s="101"/>
      <c r="U12" s="128"/>
    </row>
    <row r="13" spans="1:21" x14ac:dyDescent="0.2">
      <c r="A13" s="173" t="s">
        <v>60</v>
      </c>
      <c r="B13" s="296">
        <v>0.22666</v>
      </c>
      <c r="C13" s="204">
        <v>0.21702000000000002</v>
      </c>
      <c r="D13" s="297">
        <v>0.22266</v>
      </c>
      <c r="E13" s="204">
        <v>0.28782000000000002</v>
      </c>
      <c r="F13" s="204">
        <v>0.28314</v>
      </c>
      <c r="G13" s="204">
        <v>0.40003</v>
      </c>
      <c r="H13" s="296">
        <v>0.42202999999999996</v>
      </c>
      <c r="I13" s="204">
        <v>0.42838999999999999</v>
      </c>
      <c r="J13" s="297">
        <v>0.33094999999999997</v>
      </c>
      <c r="K13" s="296">
        <v>0.26242000000000004</v>
      </c>
      <c r="L13" s="204">
        <v>0.22233</v>
      </c>
      <c r="M13" s="297">
        <v>0.22713</v>
      </c>
      <c r="N13" s="204">
        <v>3.5305799999999996</v>
      </c>
      <c r="O13" s="212">
        <v>3.9998572070304661E-2</v>
      </c>
      <c r="P13" s="101"/>
      <c r="U13" s="128"/>
    </row>
    <row r="14" spans="1:21" x14ac:dyDescent="0.2">
      <c r="A14" s="173" t="s">
        <v>61</v>
      </c>
      <c r="B14" s="296">
        <v>0.13</v>
      </c>
      <c r="C14" s="204">
        <v>0.112</v>
      </c>
      <c r="D14" s="297">
        <v>9.5000000000000001E-2</v>
      </c>
      <c r="E14" s="204">
        <v>7.0000000000000007E-2</v>
      </c>
      <c r="F14" s="204">
        <v>5.1999999999999998E-2</v>
      </c>
      <c r="G14" s="204">
        <v>1.4999999999999999E-2</v>
      </c>
      <c r="H14" s="296">
        <v>1.7999999999999999E-2</v>
      </c>
      <c r="I14" s="204">
        <v>2.1000000000000001E-2</v>
      </c>
      <c r="J14" s="297">
        <v>8.1000000000000003E-2</v>
      </c>
      <c r="K14" s="296">
        <v>9.9000000000000005E-2</v>
      </c>
      <c r="L14" s="204">
        <v>0.111</v>
      </c>
      <c r="M14" s="297">
        <v>0.13200000000000001</v>
      </c>
      <c r="N14" s="204">
        <v>0.93599999999999994</v>
      </c>
      <c r="O14" s="212">
        <v>9.9373755299920347E-3</v>
      </c>
      <c r="P14" s="101"/>
      <c r="U14" s="128"/>
    </row>
    <row r="15" spans="1:21" x14ac:dyDescent="0.2">
      <c r="A15" s="173" t="s">
        <v>62</v>
      </c>
      <c r="B15" s="296">
        <v>0</v>
      </c>
      <c r="C15" s="204">
        <v>0</v>
      </c>
      <c r="D15" s="297">
        <v>0</v>
      </c>
      <c r="E15" s="204">
        <v>0</v>
      </c>
      <c r="F15" s="204">
        <v>0</v>
      </c>
      <c r="G15" s="204">
        <v>0</v>
      </c>
      <c r="H15" s="296">
        <v>0</v>
      </c>
      <c r="I15" s="204">
        <v>0</v>
      </c>
      <c r="J15" s="297">
        <v>0</v>
      </c>
      <c r="K15" s="296">
        <v>0</v>
      </c>
      <c r="L15" s="204">
        <v>0</v>
      </c>
      <c r="M15" s="297">
        <v>0</v>
      </c>
      <c r="N15" s="204">
        <v>0</v>
      </c>
      <c r="O15" s="212">
        <v>0</v>
      </c>
      <c r="P15" s="101"/>
      <c r="U15" s="128"/>
    </row>
    <row r="16" spans="1:21" x14ac:dyDescent="0.2">
      <c r="A16" s="173" t="s">
        <v>37</v>
      </c>
      <c r="B16" s="296">
        <v>366.01078999999999</v>
      </c>
      <c r="C16" s="204">
        <v>218.76832400000004</v>
      </c>
      <c r="D16" s="297">
        <v>176.40865100000002</v>
      </c>
      <c r="E16" s="204">
        <v>132.00291300000001</v>
      </c>
      <c r="F16" s="204">
        <v>70.994128999999987</v>
      </c>
      <c r="G16" s="204">
        <v>25.841087999999999</v>
      </c>
      <c r="H16" s="296">
        <v>1.5004999999999999</v>
      </c>
      <c r="I16" s="204">
        <v>3.1975010000000004</v>
      </c>
      <c r="J16" s="297">
        <v>67.116948000000008</v>
      </c>
      <c r="K16" s="296">
        <v>140.567059</v>
      </c>
      <c r="L16" s="204">
        <v>242.62938299999999</v>
      </c>
      <c r="M16" s="297">
        <v>315.90220699999998</v>
      </c>
      <c r="N16" s="204">
        <v>1760.9394929999999</v>
      </c>
      <c r="O16" s="212">
        <v>5.7406752157394214E-2</v>
      </c>
      <c r="P16" s="101"/>
      <c r="U16" s="128"/>
    </row>
    <row r="17" spans="1:21" x14ac:dyDescent="0.2">
      <c r="A17" s="173" t="s">
        <v>72</v>
      </c>
      <c r="B17" s="296">
        <v>0</v>
      </c>
      <c r="C17" s="204">
        <v>0</v>
      </c>
      <c r="D17" s="297">
        <v>0</v>
      </c>
      <c r="E17" s="204">
        <v>0</v>
      </c>
      <c r="F17" s="204">
        <v>0</v>
      </c>
      <c r="G17" s="204">
        <v>0</v>
      </c>
      <c r="H17" s="296">
        <v>0</v>
      </c>
      <c r="I17" s="204">
        <v>0</v>
      </c>
      <c r="J17" s="297">
        <v>0</v>
      </c>
      <c r="K17" s="296">
        <v>0</v>
      </c>
      <c r="L17" s="204">
        <v>0</v>
      </c>
      <c r="M17" s="297">
        <v>0</v>
      </c>
      <c r="N17" s="204">
        <v>0</v>
      </c>
      <c r="O17" s="212">
        <v>0</v>
      </c>
      <c r="P17" s="101"/>
      <c r="U17" s="128"/>
    </row>
    <row r="18" spans="1:21" x14ac:dyDescent="0.2">
      <c r="A18" s="173" t="s">
        <v>36</v>
      </c>
      <c r="B18" s="296">
        <v>0</v>
      </c>
      <c r="C18" s="204">
        <v>0</v>
      </c>
      <c r="D18" s="297">
        <v>0</v>
      </c>
      <c r="E18" s="204">
        <v>0</v>
      </c>
      <c r="F18" s="204">
        <v>0</v>
      </c>
      <c r="G18" s="204">
        <v>0</v>
      </c>
      <c r="H18" s="296">
        <v>0</v>
      </c>
      <c r="I18" s="204">
        <v>0</v>
      </c>
      <c r="J18" s="297">
        <v>0</v>
      </c>
      <c r="K18" s="296">
        <v>0</v>
      </c>
      <c r="L18" s="204">
        <v>0</v>
      </c>
      <c r="M18" s="297">
        <v>0</v>
      </c>
      <c r="N18" s="204">
        <v>0</v>
      </c>
      <c r="O18" s="212">
        <v>0</v>
      </c>
      <c r="P18" s="101"/>
      <c r="U18" s="128"/>
    </row>
    <row r="19" spans="1:21" x14ac:dyDescent="0.2">
      <c r="A19" s="173" t="s">
        <v>35</v>
      </c>
      <c r="B19" s="296">
        <v>0</v>
      </c>
      <c r="C19" s="204">
        <v>0</v>
      </c>
      <c r="D19" s="297">
        <v>0</v>
      </c>
      <c r="E19" s="204">
        <v>0</v>
      </c>
      <c r="F19" s="204">
        <v>0</v>
      </c>
      <c r="G19" s="204">
        <v>0</v>
      </c>
      <c r="H19" s="296">
        <v>0</v>
      </c>
      <c r="I19" s="204">
        <v>0</v>
      </c>
      <c r="J19" s="297">
        <v>0</v>
      </c>
      <c r="K19" s="296">
        <v>0</v>
      </c>
      <c r="L19" s="204">
        <v>0</v>
      </c>
      <c r="M19" s="297">
        <v>0</v>
      </c>
      <c r="N19" s="204">
        <v>0</v>
      </c>
      <c r="O19" s="212">
        <v>0</v>
      </c>
      <c r="P19" s="101"/>
      <c r="U19" s="128"/>
    </row>
    <row r="20" spans="1:21" x14ac:dyDescent="0.2">
      <c r="A20" s="173" t="s">
        <v>34</v>
      </c>
      <c r="B20" s="296">
        <v>0</v>
      </c>
      <c r="C20" s="204">
        <v>0</v>
      </c>
      <c r="D20" s="297">
        <v>0</v>
      </c>
      <c r="E20" s="204">
        <v>0</v>
      </c>
      <c r="F20" s="204">
        <v>0</v>
      </c>
      <c r="G20" s="204">
        <v>0</v>
      </c>
      <c r="H20" s="296">
        <v>0</v>
      </c>
      <c r="I20" s="204">
        <v>0</v>
      </c>
      <c r="J20" s="297">
        <v>0</v>
      </c>
      <c r="K20" s="296">
        <v>0</v>
      </c>
      <c r="L20" s="204">
        <v>0</v>
      </c>
      <c r="M20" s="297">
        <v>0</v>
      </c>
      <c r="N20" s="204">
        <v>0</v>
      </c>
      <c r="O20" s="212">
        <v>0</v>
      </c>
      <c r="P20" s="101"/>
      <c r="U20" s="128"/>
    </row>
    <row r="21" spans="1:21" x14ac:dyDescent="0.2">
      <c r="A21" s="173" t="s">
        <v>33</v>
      </c>
      <c r="B21" s="296">
        <v>32.513123</v>
      </c>
      <c r="C21" s="204">
        <v>26.312691999999998</v>
      </c>
      <c r="D21" s="297">
        <v>30.979655999999999</v>
      </c>
      <c r="E21" s="204">
        <v>27.931625</v>
      </c>
      <c r="F21" s="204">
        <v>21.869756000000002</v>
      </c>
      <c r="G21" s="204">
        <v>17.650209999999998</v>
      </c>
      <c r="H21" s="296">
        <v>16.474519000000001</v>
      </c>
      <c r="I21" s="204">
        <v>17.040260999999997</v>
      </c>
      <c r="J21" s="297">
        <v>1.6910000000000001</v>
      </c>
      <c r="K21" s="296">
        <v>28.890432000000001</v>
      </c>
      <c r="L21" s="204">
        <v>34.257075999999998</v>
      </c>
      <c r="M21" s="297">
        <v>26.525227999999998</v>
      </c>
      <c r="N21" s="204">
        <v>282.13557800000001</v>
      </c>
      <c r="O21" s="212">
        <v>8.5312745436737975E-2</v>
      </c>
      <c r="P21" s="101"/>
      <c r="U21" s="128"/>
    </row>
    <row r="22" spans="1:21" x14ac:dyDescent="0.2">
      <c r="A22" s="173" t="s">
        <v>32</v>
      </c>
      <c r="B22" s="296">
        <v>7.0000000000000007E-2</v>
      </c>
      <c r="C22" s="204">
        <v>8.9999999999999993E-3</v>
      </c>
      <c r="D22" s="297">
        <v>1.2999999999999999E-2</v>
      </c>
      <c r="E22" s="204">
        <v>1.7000000000000001E-2</v>
      </c>
      <c r="F22" s="204">
        <v>0.02</v>
      </c>
      <c r="G22" s="204">
        <v>1.7999999999999999E-2</v>
      </c>
      <c r="H22" s="296">
        <v>2.4E-2</v>
      </c>
      <c r="I22" s="204">
        <v>0.01</v>
      </c>
      <c r="J22" s="297">
        <v>0.114</v>
      </c>
      <c r="K22" s="296">
        <v>0.05</v>
      </c>
      <c r="L22" s="204">
        <v>0.02</v>
      </c>
      <c r="M22" s="297">
        <v>0</v>
      </c>
      <c r="N22" s="204">
        <v>0.36499999999999999</v>
      </c>
      <c r="O22" s="212">
        <v>1.7072824060399596E-4</v>
      </c>
      <c r="P22" s="101"/>
      <c r="U22" s="128"/>
    </row>
    <row r="23" spans="1:21" x14ac:dyDescent="0.2">
      <c r="A23" s="173" t="s">
        <v>3</v>
      </c>
      <c r="B23" s="296">
        <v>0</v>
      </c>
      <c r="C23" s="204">
        <v>0</v>
      </c>
      <c r="D23" s="297">
        <v>0</v>
      </c>
      <c r="E23" s="204">
        <v>0</v>
      </c>
      <c r="F23" s="204">
        <v>0</v>
      </c>
      <c r="G23" s="204">
        <v>0</v>
      </c>
      <c r="H23" s="296">
        <v>0</v>
      </c>
      <c r="I23" s="204">
        <v>0</v>
      </c>
      <c r="J23" s="297">
        <v>0</v>
      </c>
      <c r="K23" s="296">
        <v>0</v>
      </c>
      <c r="L23" s="204">
        <v>0</v>
      </c>
      <c r="M23" s="297">
        <v>0</v>
      </c>
      <c r="N23" s="204">
        <v>0</v>
      </c>
      <c r="O23" s="212">
        <v>0</v>
      </c>
      <c r="P23" s="101"/>
      <c r="U23" s="128"/>
    </row>
    <row r="24" spans="1:21" x14ac:dyDescent="0.2">
      <c r="A24" s="173" t="s">
        <v>31</v>
      </c>
      <c r="B24" s="296">
        <v>3.0876999999999998E-2</v>
      </c>
      <c r="C24" s="204">
        <v>4.1003080000000001</v>
      </c>
      <c r="D24" s="297">
        <v>3.029344</v>
      </c>
      <c r="E24" s="204">
        <v>1.1330000000000001E-3</v>
      </c>
      <c r="F24" s="204">
        <v>1.2244E-2</v>
      </c>
      <c r="G24" s="204">
        <v>1.4789999999999999E-2</v>
      </c>
      <c r="H24" s="296">
        <v>3.4481000000000005E-2</v>
      </c>
      <c r="I24" s="204">
        <v>2.4739000000000001E-2</v>
      </c>
      <c r="J24" s="297">
        <v>0</v>
      </c>
      <c r="K24" s="296">
        <v>0.37556799999999996</v>
      </c>
      <c r="L24" s="204">
        <v>2.2924E-2</v>
      </c>
      <c r="M24" s="297">
        <v>0.10777200000000001</v>
      </c>
      <c r="N24" s="204">
        <v>7.7541800000000007</v>
      </c>
      <c r="O24" s="212">
        <v>3.7394776884979865E-2</v>
      </c>
      <c r="P24" s="101"/>
      <c r="U24" s="128"/>
    </row>
    <row r="25" spans="1:21" x14ac:dyDescent="0.2">
      <c r="A25" s="173" t="s">
        <v>30</v>
      </c>
      <c r="B25" s="296">
        <v>95.996673999999999</v>
      </c>
      <c r="C25" s="204">
        <v>69.303900999999996</v>
      </c>
      <c r="D25" s="297">
        <v>62.449394999999996</v>
      </c>
      <c r="E25" s="204">
        <v>44.476441000000015</v>
      </c>
      <c r="F25" s="204">
        <v>26.743003000000005</v>
      </c>
      <c r="G25" s="204">
        <v>19.734229999999997</v>
      </c>
      <c r="H25" s="296">
        <v>16.876157000000003</v>
      </c>
      <c r="I25" s="204">
        <v>20.854019000000001</v>
      </c>
      <c r="J25" s="297">
        <v>28.736281000000002</v>
      </c>
      <c r="K25" s="296">
        <v>48.114912000000004</v>
      </c>
      <c r="L25" s="204">
        <v>74.710499999999996</v>
      </c>
      <c r="M25" s="297">
        <v>87.761076000000003</v>
      </c>
      <c r="N25" s="204">
        <v>595.75658899999996</v>
      </c>
      <c r="O25" s="212">
        <v>3.0085047346542625E-2</v>
      </c>
      <c r="P25" s="101"/>
      <c r="U25" s="98"/>
    </row>
    <row r="26" spans="1:21" ht="13.5" customHeight="1" x14ac:dyDescent="0.2">
      <c r="A26" s="171" t="s">
        <v>305</v>
      </c>
      <c r="B26" s="294">
        <v>571.7830100000001</v>
      </c>
      <c r="C26" s="203">
        <v>395.71685600000001</v>
      </c>
      <c r="D26" s="295">
        <v>344.17359099999993</v>
      </c>
      <c r="E26" s="203">
        <v>258.882946</v>
      </c>
      <c r="F26" s="203">
        <v>122.62283500000002</v>
      </c>
      <c r="G26" s="203">
        <v>69.985769000000005</v>
      </c>
      <c r="H26" s="294">
        <v>80.793638000000016</v>
      </c>
      <c r="I26" s="203">
        <v>64.032622000000003</v>
      </c>
      <c r="J26" s="295">
        <v>113.56213800000002</v>
      </c>
      <c r="K26" s="294">
        <v>261.48098900000002</v>
      </c>
      <c r="L26" s="203">
        <v>429.33842000000004</v>
      </c>
      <c r="M26" s="295">
        <v>544.46160800000007</v>
      </c>
      <c r="N26" s="203">
        <v>3256.8344220000004</v>
      </c>
      <c r="O26" s="211">
        <v>4.9399953734768784E-2</v>
      </c>
      <c r="P26" s="10"/>
      <c r="U26" s="78"/>
    </row>
    <row r="27" spans="1:21" ht="12.75" customHeight="1" x14ac:dyDescent="0.2">
      <c r="A27" s="173" t="s">
        <v>26</v>
      </c>
      <c r="B27" s="296">
        <v>80.977171000000013</v>
      </c>
      <c r="C27" s="204">
        <v>51.716971999999991</v>
      </c>
      <c r="D27" s="297">
        <v>16.848265999999999</v>
      </c>
      <c r="E27" s="204">
        <v>28.936902999999997</v>
      </c>
      <c r="F27" s="204">
        <v>11.652604</v>
      </c>
      <c r="G27" s="204">
        <v>7.9395369999999996</v>
      </c>
      <c r="H27" s="296">
        <v>5.21251</v>
      </c>
      <c r="I27" s="204">
        <v>6.82951</v>
      </c>
      <c r="J27" s="297">
        <v>8.0455860000000001</v>
      </c>
      <c r="K27" s="296">
        <v>29.047093</v>
      </c>
      <c r="L27" s="204">
        <v>58.266185</v>
      </c>
      <c r="M27" s="297">
        <v>67.75136599999999</v>
      </c>
      <c r="N27" s="204">
        <v>373.223703</v>
      </c>
      <c r="O27" s="212">
        <v>2.5318360256550262E-2</v>
      </c>
      <c r="P27" s="101"/>
      <c r="U27" s="78"/>
    </row>
    <row r="28" spans="1:21" ht="12.75" customHeight="1" x14ac:dyDescent="0.2">
      <c r="A28" s="173" t="s">
        <v>0</v>
      </c>
      <c r="B28" s="296">
        <v>0</v>
      </c>
      <c r="C28" s="204">
        <v>0</v>
      </c>
      <c r="D28" s="297">
        <v>0</v>
      </c>
      <c r="E28" s="204">
        <v>0</v>
      </c>
      <c r="F28" s="204">
        <v>0</v>
      </c>
      <c r="G28" s="204">
        <v>0</v>
      </c>
      <c r="H28" s="296">
        <v>0</v>
      </c>
      <c r="I28" s="204">
        <v>0</v>
      </c>
      <c r="J28" s="297">
        <v>0</v>
      </c>
      <c r="K28" s="296">
        <v>0</v>
      </c>
      <c r="L28" s="204">
        <v>0</v>
      </c>
      <c r="M28" s="297">
        <v>0</v>
      </c>
      <c r="N28" s="204">
        <v>0</v>
      </c>
      <c r="O28" s="212">
        <v>0</v>
      </c>
      <c r="P28" s="101"/>
      <c r="U28" s="78"/>
    </row>
    <row r="29" spans="1:21" ht="12.75" customHeight="1" x14ac:dyDescent="0.2">
      <c r="A29" s="173" t="s">
        <v>1</v>
      </c>
      <c r="B29" s="296">
        <v>5.4340899999999994</v>
      </c>
      <c r="C29" s="204">
        <v>3.2972000000000001</v>
      </c>
      <c r="D29" s="297">
        <v>2.9167899999999998</v>
      </c>
      <c r="E29" s="204">
        <v>2.45939</v>
      </c>
      <c r="F29" s="204">
        <v>9.4069999999999987E-2</v>
      </c>
      <c r="G29" s="204">
        <v>6.4860000000000001E-2</v>
      </c>
      <c r="H29" s="296">
        <v>6.4430000000000001E-2</v>
      </c>
      <c r="I29" s="204">
        <v>5.296E-2</v>
      </c>
      <c r="J29" s="297">
        <v>0.10284000000000001</v>
      </c>
      <c r="K29" s="296">
        <v>2.53199</v>
      </c>
      <c r="L29" s="204">
        <v>3.4073500000000001</v>
      </c>
      <c r="M29" s="297">
        <v>4.2065399999999995</v>
      </c>
      <c r="N29" s="204">
        <v>24.63251</v>
      </c>
      <c r="O29" s="212">
        <v>4.6285458849086997E-2</v>
      </c>
      <c r="P29" s="101"/>
      <c r="U29" s="78"/>
    </row>
    <row r="30" spans="1:21" ht="12.75" customHeight="1" x14ac:dyDescent="0.2">
      <c r="A30" s="173" t="s">
        <v>2</v>
      </c>
      <c r="B30" s="296">
        <v>0.78310000000000002</v>
      </c>
      <c r="C30" s="204">
        <v>0.466584</v>
      </c>
      <c r="D30" s="297">
        <v>0.33544000000000002</v>
      </c>
      <c r="E30" s="204">
        <v>0.25844900000000004</v>
      </c>
      <c r="F30" s="204">
        <v>7.0161000000000001E-2</v>
      </c>
      <c r="G30" s="204">
        <v>3.3284000000000001E-2</v>
      </c>
      <c r="H30" s="296">
        <v>2.6879999999999998E-2</v>
      </c>
      <c r="I30" s="204">
        <v>5.62E-2</v>
      </c>
      <c r="J30" s="297">
        <v>5.1688999999999999E-2</v>
      </c>
      <c r="K30" s="296">
        <v>0.23692099999999999</v>
      </c>
      <c r="L30" s="204">
        <v>0.49473200000000001</v>
      </c>
      <c r="M30" s="297">
        <v>0.65825699999999998</v>
      </c>
      <c r="N30" s="204">
        <v>3.4716970000000003</v>
      </c>
      <c r="O30" s="212">
        <v>1.4608034151380728E-2</v>
      </c>
      <c r="P30" s="101"/>
    </row>
    <row r="31" spans="1:21" x14ac:dyDescent="0.2">
      <c r="A31" s="173" t="s">
        <v>6</v>
      </c>
      <c r="B31" s="296">
        <v>6.1483399999999993</v>
      </c>
      <c r="C31" s="204">
        <v>4.4601800000000003</v>
      </c>
      <c r="D31" s="297">
        <v>4.5940199999999995</v>
      </c>
      <c r="E31" s="204">
        <v>3.9148649999999998</v>
      </c>
      <c r="F31" s="204">
        <v>0.96472000000000002</v>
      </c>
      <c r="G31" s="204">
        <v>0.91149999999999998</v>
      </c>
      <c r="H31" s="296">
        <v>0.98340000000000005</v>
      </c>
      <c r="I31" s="204">
        <v>0.94933999999999996</v>
      </c>
      <c r="J31" s="297">
        <v>1.3361999999999998</v>
      </c>
      <c r="K31" s="296">
        <v>2.24871</v>
      </c>
      <c r="L31" s="204">
        <v>3.56867</v>
      </c>
      <c r="M31" s="297">
        <v>4.47933</v>
      </c>
      <c r="N31" s="204">
        <v>34.559274999999992</v>
      </c>
      <c r="O31" s="212">
        <v>6.5512404992413842E-2</v>
      </c>
      <c r="P31" s="101"/>
    </row>
    <row r="32" spans="1:21" x14ac:dyDescent="0.2">
      <c r="A32" s="173" t="s">
        <v>25</v>
      </c>
      <c r="B32" s="296">
        <v>266.16392600000006</v>
      </c>
      <c r="C32" s="204">
        <v>190.97465600000001</v>
      </c>
      <c r="D32" s="297">
        <v>208.06285699999998</v>
      </c>
      <c r="E32" s="204">
        <v>132.24876900000004</v>
      </c>
      <c r="F32" s="204">
        <v>77.451332000000022</v>
      </c>
      <c r="G32" s="204">
        <v>31.957693999999993</v>
      </c>
      <c r="H32" s="296">
        <v>41.588676000000007</v>
      </c>
      <c r="I32" s="204">
        <v>37.463264000000002</v>
      </c>
      <c r="J32" s="297">
        <v>70.934311000000022</v>
      </c>
      <c r="K32" s="296">
        <v>136.80576099999996</v>
      </c>
      <c r="L32" s="204">
        <v>207.97355700000003</v>
      </c>
      <c r="M32" s="297">
        <v>268.83079900000007</v>
      </c>
      <c r="N32" s="204">
        <v>1670.455602</v>
      </c>
      <c r="O32" s="212">
        <v>5.3991940321756061E-2</v>
      </c>
      <c r="P32" s="101"/>
    </row>
    <row r="33" spans="1:16" x14ac:dyDescent="0.2">
      <c r="A33" s="173" t="s">
        <v>5</v>
      </c>
      <c r="B33" s="296">
        <v>204.97838300000001</v>
      </c>
      <c r="C33" s="204">
        <v>139.44636400000002</v>
      </c>
      <c r="D33" s="297">
        <v>106.40821799999998</v>
      </c>
      <c r="E33" s="204">
        <v>87.454769999999996</v>
      </c>
      <c r="F33" s="204">
        <v>30.126848000000003</v>
      </c>
      <c r="G33" s="204">
        <v>27.610393999999999</v>
      </c>
      <c r="H33" s="296">
        <v>31.590942000000002</v>
      </c>
      <c r="I33" s="204">
        <v>17.374448000000001</v>
      </c>
      <c r="J33" s="297">
        <v>30.762411999999998</v>
      </c>
      <c r="K33" s="296">
        <v>86.437614000000011</v>
      </c>
      <c r="L33" s="204">
        <v>149.63962600000002</v>
      </c>
      <c r="M33" s="297">
        <v>191.28901599999998</v>
      </c>
      <c r="N33" s="204">
        <v>1103.1190350000002</v>
      </c>
      <c r="O33" s="212">
        <v>7.2575208955737297E-2</v>
      </c>
      <c r="P33" s="101"/>
    </row>
    <row r="34" spans="1:16" x14ac:dyDescent="0.2">
      <c r="A34" s="173" t="s">
        <v>3</v>
      </c>
      <c r="B34" s="296">
        <v>7.298</v>
      </c>
      <c r="C34" s="204">
        <v>5.3548999999999998</v>
      </c>
      <c r="D34" s="297">
        <v>5.008</v>
      </c>
      <c r="E34" s="204">
        <v>3.6098000000000003</v>
      </c>
      <c r="F34" s="204">
        <v>2.2631000000000001</v>
      </c>
      <c r="G34" s="204">
        <v>1.4684999999999999</v>
      </c>
      <c r="H34" s="296">
        <v>1.3268</v>
      </c>
      <c r="I34" s="204">
        <v>1.3069000000000002</v>
      </c>
      <c r="J34" s="297">
        <v>2.3290999999999999</v>
      </c>
      <c r="K34" s="296">
        <v>4.1728999999999994</v>
      </c>
      <c r="L34" s="204">
        <v>5.9883000000000006</v>
      </c>
      <c r="M34" s="297">
        <v>7.2462999999999997</v>
      </c>
      <c r="N34" s="204">
        <v>47.372599999999998</v>
      </c>
      <c r="O34" s="212">
        <v>3.1483330253647961E-2</v>
      </c>
      <c r="P34" s="101"/>
    </row>
    <row r="35" spans="1:16" ht="12"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2.7588791752381329E-2</v>
      </c>
    </row>
    <row r="40" spans="1:16" x14ac:dyDescent="0.2">
      <c r="B40" s="120"/>
      <c r="C40" s="120"/>
      <c r="D40" s="120"/>
      <c r="M40" s="109" t="s">
        <v>59</v>
      </c>
      <c r="N40" s="116">
        <f>O8</f>
        <v>4.0599101579674668E-2</v>
      </c>
    </row>
    <row r="41" spans="1:16" x14ac:dyDescent="0.2">
      <c r="B41" s="78"/>
      <c r="C41" s="78"/>
      <c r="D41" s="78"/>
      <c r="M41" s="109" t="s">
        <v>117</v>
      </c>
      <c r="N41" s="116">
        <f>O9</f>
        <v>5.0860044852979805E-2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{81DFDD2E-FA01-4620-A16E-6B9E02C98F64}</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{923E33B5-C0A5-4B39-BC0E-09C621F13762}</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81DFDD2E-FA01-4620-A16E-6B9E02C98F64}">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923E33B5-C0A5-4B39-BC0E-09C621F13762}">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dimension ref="A1:U41"/>
  <sheetViews>
    <sheetView showGridLines="0" view="pageBreakPreview" topLeftCell="A16"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292</v>
      </c>
      <c r="O1" s="250" t="str">
        <f>'3'!N1</f>
        <v>2024</v>
      </c>
    </row>
    <row r="2" spans="1:21" ht="12" customHeight="1" x14ac:dyDescent="0.2">
      <c r="F2" s="103"/>
      <c r="G2" s="103"/>
      <c r="H2" s="103"/>
      <c r="I2" s="103"/>
      <c r="J2" s="103"/>
      <c r="K2" s="103"/>
    </row>
    <row r="3" spans="1:21" x14ac:dyDescent="0.2">
      <c r="A3" s="7"/>
      <c r="B3" s="127"/>
      <c r="C3" s="127"/>
      <c r="D3" s="127"/>
      <c r="E3" s="127"/>
      <c r="F3" s="109"/>
      <c r="K3" s="109"/>
      <c r="L3" s="126"/>
    </row>
    <row r="4" spans="1:21" ht="12.75" customHeight="1" x14ac:dyDescent="0.2">
      <c r="A4" s="177"/>
      <c r="B4" s="333" t="s">
        <v>42</v>
      </c>
      <c r="C4" s="334"/>
      <c r="D4" s="335"/>
      <c r="E4" s="334" t="s">
        <v>43</v>
      </c>
      <c r="F4" s="334"/>
      <c r="G4" s="334"/>
      <c r="H4" s="333" t="s">
        <v>44</v>
      </c>
      <c r="I4" s="334"/>
      <c r="J4" s="335"/>
      <c r="K4" s="333" t="s">
        <v>45</v>
      </c>
      <c r="L4" s="334"/>
      <c r="M4" s="335"/>
      <c r="N4" s="336" t="s">
        <v>7</v>
      </c>
      <c r="O4" s="343" t="s">
        <v>216</v>
      </c>
    </row>
    <row r="5" spans="1:21" x14ac:dyDescent="0.2">
      <c r="A5" s="176"/>
      <c r="B5" s="288" t="s">
        <v>8</v>
      </c>
      <c r="C5" s="287" t="s">
        <v>9</v>
      </c>
      <c r="D5" s="289" t="s">
        <v>10</v>
      </c>
      <c r="E5" s="231" t="s">
        <v>11</v>
      </c>
      <c r="F5" s="231" t="s">
        <v>12</v>
      </c>
      <c r="G5" s="231" t="s">
        <v>13</v>
      </c>
      <c r="H5" s="288" t="s">
        <v>14</v>
      </c>
      <c r="I5" s="287" t="s">
        <v>15</v>
      </c>
      <c r="J5" s="289" t="s">
        <v>16</v>
      </c>
      <c r="K5" s="288" t="s">
        <v>17</v>
      </c>
      <c r="L5" s="287" t="s">
        <v>18</v>
      </c>
      <c r="M5" s="289" t="s">
        <v>19</v>
      </c>
      <c r="N5" s="336"/>
      <c r="O5" s="343"/>
      <c r="P5" s="109"/>
      <c r="U5" s="109"/>
    </row>
    <row r="6" spans="1:21" ht="13.5" x14ac:dyDescent="0.2">
      <c r="A6" s="170" t="s">
        <v>203</v>
      </c>
      <c r="B6" s="294">
        <v>4661.5541999999987</v>
      </c>
      <c r="C6" s="203">
        <v>4660.7891999999993</v>
      </c>
      <c r="D6" s="295">
        <v>4660.9892</v>
      </c>
      <c r="E6" s="203">
        <v>4664.1091999999999</v>
      </c>
      <c r="F6" s="203">
        <v>4658.1091999999999</v>
      </c>
      <c r="G6" s="203">
        <v>4612.9632000000001</v>
      </c>
      <c r="H6" s="294">
        <v>4605.6742000000013</v>
      </c>
      <c r="I6" s="203">
        <v>4605.6722000000009</v>
      </c>
      <c r="J6" s="295">
        <v>4606.1722000000009</v>
      </c>
      <c r="K6" s="294">
        <v>4559.9132000000009</v>
      </c>
      <c r="L6" s="203">
        <v>4559.4612000000006</v>
      </c>
      <c r="M6" s="295">
        <v>4561.3752000000013</v>
      </c>
      <c r="N6" s="203">
        <v>4561.3752000000013</v>
      </c>
      <c r="O6" s="210">
        <v>0.12115733703364208</v>
      </c>
      <c r="P6" s="111"/>
      <c r="U6" s="60"/>
    </row>
    <row r="7" spans="1:21" x14ac:dyDescent="0.2">
      <c r="A7" s="170" t="s">
        <v>163</v>
      </c>
      <c r="B7" s="294">
        <v>3290.4384120000022</v>
      </c>
      <c r="C7" s="203">
        <v>2402.5155899999991</v>
      </c>
      <c r="D7" s="295">
        <v>2155.742236</v>
      </c>
      <c r="E7" s="203">
        <v>1690.0744230000003</v>
      </c>
      <c r="F7" s="203">
        <v>1264.4528690000009</v>
      </c>
      <c r="G7" s="203">
        <v>1046.2269850000005</v>
      </c>
      <c r="H7" s="294">
        <v>908.6346480000002</v>
      </c>
      <c r="I7" s="203">
        <v>1004.0835029999996</v>
      </c>
      <c r="J7" s="295">
        <v>1241.3196539999999</v>
      </c>
      <c r="K7" s="294">
        <v>1972.5464879999997</v>
      </c>
      <c r="L7" s="203">
        <v>2760.4758240000001</v>
      </c>
      <c r="M7" s="295">
        <v>3079.2009260000004</v>
      </c>
      <c r="N7" s="203">
        <v>22815.711558000006</v>
      </c>
      <c r="O7" s="210">
        <v>0.17175738126959672</v>
      </c>
      <c r="P7" s="111"/>
      <c r="U7" s="60"/>
    </row>
    <row r="8" spans="1:21" x14ac:dyDescent="0.2">
      <c r="A8" s="170" t="s">
        <v>164</v>
      </c>
      <c r="B8" s="294">
        <v>2657.6645559999993</v>
      </c>
      <c r="C8" s="203">
        <v>1902.6679179999999</v>
      </c>
      <c r="D8" s="295">
        <v>1780.3900920000001</v>
      </c>
      <c r="E8" s="203">
        <v>1255.6477930000001</v>
      </c>
      <c r="F8" s="203">
        <v>853.61372699999993</v>
      </c>
      <c r="G8" s="203">
        <v>674.02100699999994</v>
      </c>
      <c r="H8" s="294">
        <v>549.15519199999994</v>
      </c>
      <c r="I8" s="203">
        <v>636.39895300000001</v>
      </c>
      <c r="J8" s="295">
        <v>816.13593900000001</v>
      </c>
      <c r="K8" s="294">
        <v>1402.5779360000001</v>
      </c>
      <c r="L8" s="203">
        <v>2147.3748390000005</v>
      </c>
      <c r="M8" s="295">
        <v>2427.0805350000001</v>
      </c>
      <c r="N8" s="203">
        <v>17102.728486999997</v>
      </c>
      <c r="O8" s="211">
        <v>0.23427564525501759</v>
      </c>
      <c r="P8" s="101"/>
      <c r="U8" s="104"/>
    </row>
    <row r="9" spans="1:21" x14ac:dyDescent="0.2">
      <c r="A9" s="173" t="s">
        <v>40</v>
      </c>
      <c r="B9" s="296">
        <v>198.580232</v>
      </c>
      <c r="C9" s="204">
        <v>162.56747700000003</v>
      </c>
      <c r="D9" s="297">
        <v>177.303719</v>
      </c>
      <c r="E9" s="204">
        <v>141.50748000000002</v>
      </c>
      <c r="F9" s="204">
        <v>68.661907999999997</v>
      </c>
      <c r="G9" s="204">
        <v>37.306705000000001</v>
      </c>
      <c r="H9" s="296">
        <v>24.708919000000002</v>
      </c>
      <c r="I9" s="204">
        <v>31.286953</v>
      </c>
      <c r="J9" s="297">
        <v>49.334983999999999</v>
      </c>
      <c r="K9" s="296">
        <v>138.66953799999999</v>
      </c>
      <c r="L9" s="204">
        <v>259.62285200000002</v>
      </c>
      <c r="M9" s="297">
        <v>280.29522699999995</v>
      </c>
      <c r="N9" s="204">
        <v>1569.8459940000002</v>
      </c>
      <c r="O9" s="212">
        <v>0.1723516926527652</v>
      </c>
      <c r="P9" s="101"/>
      <c r="U9" s="128"/>
    </row>
    <row r="10" spans="1:21" x14ac:dyDescent="0.2">
      <c r="A10" s="173" t="s">
        <v>39</v>
      </c>
      <c r="B10" s="296">
        <v>4.5836519999999998</v>
      </c>
      <c r="C10" s="204">
        <v>4.9364399999999993</v>
      </c>
      <c r="D10" s="297">
        <v>4.7025710000000007</v>
      </c>
      <c r="E10" s="204">
        <v>3.648971</v>
      </c>
      <c r="F10" s="204">
        <v>2.7080980000000001</v>
      </c>
      <c r="G10" s="204">
        <v>3.0388500000000001</v>
      </c>
      <c r="H10" s="296">
        <v>2.5792030000000001</v>
      </c>
      <c r="I10" s="204">
        <v>2.3066740000000001</v>
      </c>
      <c r="J10" s="297">
        <v>2.251417</v>
      </c>
      <c r="K10" s="296">
        <v>3.2534940000000003</v>
      </c>
      <c r="L10" s="204">
        <v>3.6442860000000006</v>
      </c>
      <c r="M10" s="297">
        <v>3.930755</v>
      </c>
      <c r="N10" s="204">
        <v>41.584411000000003</v>
      </c>
      <c r="O10" s="212">
        <v>8.3926356230225402E-2</v>
      </c>
      <c r="P10" s="101"/>
      <c r="U10" s="128"/>
    </row>
    <row r="11" spans="1:21" x14ac:dyDescent="0.2">
      <c r="A11" s="173" t="s">
        <v>38</v>
      </c>
      <c r="B11" s="296">
        <v>0</v>
      </c>
      <c r="C11" s="204">
        <v>0</v>
      </c>
      <c r="D11" s="297">
        <v>0</v>
      </c>
      <c r="E11" s="204">
        <v>0</v>
      </c>
      <c r="F11" s="204">
        <v>0</v>
      </c>
      <c r="G11" s="204">
        <v>0</v>
      </c>
      <c r="H11" s="296">
        <v>0</v>
      </c>
      <c r="I11" s="204">
        <v>0</v>
      </c>
      <c r="J11" s="297">
        <v>0</v>
      </c>
      <c r="K11" s="296">
        <v>0</v>
      </c>
      <c r="L11" s="204">
        <v>0</v>
      </c>
      <c r="M11" s="297">
        <v>0</v>
      </c>
      <c r="N11" s="204">
        <v>0</v>
      </c>
      <c r="O11" s="212">
        <v>0</v>
      </c>
      <c r="P11" s="101"/>
      <c r="U11" s="128"/>
    </row>
    <row r="12" spans="1:21" x14ac:dyDescent="0.2">
      <c r="A12" s="173" t="s">
        <v>60</v>
      </c>
      <c r="B12" s="296">
        <v>2.9238729999999999</v>
      </c>
      <c r="C12" s="204">
        <v>2.8504420000000001</v>
      </c>
      <c r="D12" s="297">
        <v>3.6680000000000001</v>
      </c>
      <c r="E12" s="204">
        <v>2.6188600000000002</v>
      </c>
      <c r="F12" s="204">
        <v>4.0073980000000002</v>
      </c>
      <c r="G12" s="204">
        <v>3.6563569999999999</v>
      </c>
      <c r="H12" s="296">
        <v>0.84017299999999995</v>
      </c>
      <c r="I12" s="204">
        <v>5.4347149999999997</v>
      </c>
      <c r="J12" s="297">
        <v>5.8521360000000007</v>
      </c>
      <c r="K12" s="296">
        <v>4.9028370000000008</v>
      </c>
      <c r="L12" s="204">
        <v>1.9677739999999999</v>
      </c>
      <c r="M12" s="297">
        <v>3.1944969999999997</v>
      </c>
      <c r="N12" s="204">
        <v>41.917062000000001</v>
      </c>
      <c r="O12" s="212">
        <v>0.47488588996211073</v>
      </c>
      <c r="P12" s="101"/>
      <c r="U12" s="128"/>
    </row>
    <row r="13" spans="1:21" x14ac:dyDescent="0.2">
      <c r="A13" s="173" t="s">
        <v>61</v>
      </c>
      <c r="B13" s="296">
        <v>0</v>
      </c>
      <c r="C13" s="204">
        <v>0</v>
      </c>
      <c r="D13" s="297">
        <v>0</v>
      </c>
      <c r="E13" s="204">
        <v>0</v>
      </c>
      <c r="F13" s="204">
        <v>0</v>
      </c>
      <c r="G13" s="204">
        <v>0</v>
      </c>
      <c r="H13" s="296">
        <v>0</v>
      </c>
      <c r="I13" s="204">
        <v>0</v>
      </c>
      <c r="J13" s="297">
        <v>0</v>
      </c>
      <c r="K13" s="296">
        <v>0</v>
      </c>
      <c r="L13" s="204">
        <v>0</v>
      </c>
      <c r="M13" s="297">
        <v>0</v>
      </c>
      <c r="N13" s="204">
        <v>0</v>
      </c>
      <c r="O13" s="212">
        <v>0</v>
      </c>
      <c r="P13" s="101"/>
      <c r="U13" s="128"/>
    </row>
    <row r="14" spans="1:21" x14ac:dyDescent="0.2">
      <c r="A14" s="173" t="s">
        <v>62</v>
      </c>
      <c r="B14" s="296">
        <v>0</v>
      </c>
      <c r="C14" s="204">
        <v>0</v>
      </c>
      <c r="D14" s="297">
        <v>0</v>
      </c>
      <c r="E14" s="204">
        <v>0</v>
      </c>
      <c r="F14" s="204">
        <v>0</v>
      </c>
      <c r="G14" s="204">
        <v>0</v>
      </c>
      <c r="H14" s="296">
        <v>0</v>
      </c>
      <c r="I14" s="204">
        <v>0</v>
      </c>
      <c r="J14" s="297">
        <v>0</v>
      </c>
      <c r="K14" s="296">
        <v>0</v>
      </c>
      <c r="L14" s="204">
        <v>0</v>
      </c>
      <c r="M14" s="297">
        <v>0</v>
      </c>
      <c r="N14" s="204">
        <v>0</v>
      </c>
      <c r="O14" s="212">
        <v>0</v>
      </c>
      <c r="P14" s="101"/>
      <c r="U14" s="128"/>
    </row>
    <row r="15" spans="1:21" x14ac:dyDescent="0.2">
      <c r="A15" s="173" t="s">
        <v>37</v>
      </c>
      <c r="B15" s="296">
        <v>1850.618074</v>
      </c>
      <c r="C15" s="204">
        <v>1258.647565</v>
      </c>
      <c r="D15" s="297">
        <v>1130.5843020000002</v>
      </c>
      <c r="E15" s="204">
        <v>747.55426399999999</v>
      </c>
      <c r="F15" s="204">
        <v>399.59524500000003</v>
      </c>
      <c r="G15" s="204">
        <v>294.09934100000004</v>
      </c>
      <c r="H15" s="296">
        <v>177.42505799999995</v>
      </c>
      <c r="I15" s="204">
        <v>256.42790300000001</v>
      </c>
      <c r="J15" s="297">
        <v>429.12132800000006</v>
      </c>
      <c r="K15" s="296">
        <v>808.62715000000003</v>
      </c>
      <c r="L15" s="204">
        <v>1360.4641430000001</v>
      </c>
      <c r="M15" s="297">
        <v>1610.4572470000003</v>
      </c>
      <c r="N15" s="204">
        <v>10323.621620000002</v>
      </c>
      <c r="O15" s="212">
        <v>0.33655079578935693</v>
      </c>
      <c r="P15" s="101"/>
      <c r="U15" s="128"/>
    </row>
    <row r="16" spans="1:21" x14ac:dyDescent="0.2">
      <c r="A16" s="173" t="s">
        <v>72</v>
      </c>
      <c r="B16" s="296">
        <v>0</v>
      </c>
      <c r="C16" s="204">
        <v>0</v>
      </c>
      <c r="D16" s="297">
        <v>0</v>
      </c>
      <c r="E16" s="204">
        <v>0</v>
      </c>
      <c r="F16" s="204">
        <v>0</v>
      </c>
      <c r="G16" s="204">
        <v>0</v>
      </c>
      <c r="H16" s="296">
        <v>0</v>
      </c>
      <c r="I16" s="204">
        <v>0</v>
      </c>
      <c r="J16" s="297">
        <v>0</v>
      </c>
      <c r="K16" s="296">
        <v>0</v>
      </c>
      <c r="L16" s="204">
        <v>0</v>
      </c>
      <c r="M16" s="297">
        <v>0</v>
      </c>
      <c r="N16" s="204">
        <v>0</v>
      </c>
      <c r="O16" s="212">
        <v>0</v>
      </c>
      <c r="P16" s="101"/>
      <c r="U16" s="128"/>
    </row>
    <row r="17" spans="1:21" x14ac:dyDescent="0.2">
      <c r="A17" s="173" t="s">
        <v>36</v>
      </c>
      <c r="B17" s="296">
        <v>0</v>
      </c>
      <c r="C17" s="204">
        <v>0</v>
      </c>
      <c r="D17" s="297">
        <v>0</v>
      </c>
      <c r="E17" s="204">
        <v>0</v>
      </c>
      <c r="F17" s="204">
        <v>0</v>
      </c>
      <c r="G17" s="204">
        <v>0</v>
      </c>
      <c r="H17" s="296">
        <v>0</v>
      </c>
      <c r="I17" s="204">
        <v>0</v>
      </c>
      <c r="J17" s="297">
        <v>0</v>
      </c>
      <c r="K17" s="296">
        <v>0</v>
      </c>
      <c r="L17" s="204">
        <v>3.5999999999999997E-2</v>
      </c>
      <c r="M17" s="297">
        <v>0.02</v>
      </c>
      <c r="N17" s="204">
        <v>5.5999999999999994E-2</v>
      </c>
      <c r="O17" s="212">
        <v>0.99999999999999989</v>
      </c>
      <c r="P17" s="101"/>
      <c r="U17" s="128"/>
    </row>
    <row r="18" spans="1:21" x14ac:dyDescent="0.2">
      <c r="A18" s="173" t="s">
        <v>35</v>
      </c>
      <c r="B18" s="296">
        <v>17.995000000000001</v>
      </c>
      <c r="C18" s="204">
        <v>21.70797</v>
      </c>
      <c r="D18" s="297">
        <v>11.972805000000001</v>
      </c>
      <c r="E18" s="204">
        <v>26.956</v>
      </c>
      <c r="F18" s="204">
        <v>22.468</v>
      </c>
      <c r="G18" s="204">
        <v>30.960999999999999</v>
      </c>
      <c r="H18" s="296">
        <v>29.667000000000002</v>
      </c>
      <c r="I18" s="204">
        <v>22.050999999999998</v>
      </c>
      <c r="J18" s="297">
        <v>20.844999999999999</v>
      </c>
      <c r="K18" s="296">
        <v>21.931999999999999</v>
      </c>
      <c r="L18" s="204">
        <v>17.416</v>
      </c>
      <c r="M18" s="297">
        <v>19.922000000000001</v>
      </c>
      <c r="N18" s="204">
        <v>263.89377500000001</v>
      </c>
      <c r="O18" s="212">
        <v>0.27214140929887631</v>
      </c>
      <c r="P18" s="101"/>
      <c r="U18" s="128"/>
    </row>
    <row r="19" spans="1:21" x14ac:dyDescent="0.2">
      <c r="A19" s="173" t="s">
        <v>34</v>
      </c>
      <c r="B19" s="296">
        <v>1.7772589999999999</v>
      </c>
      <c r="C19" s="204">
        <v>1.547153</v>
      </c>
      <c r="D19" s="297">
        <v>1.202213</v>
      </c>
      <c r="E19" s="204">
        <v>1.2183009999999999</v>
      </c>
      <c r="F19" s="204">
        <v>0.50360900000000008</v>
      </c>
      <c r="G19" s="204">
        <v>0.463119</v>
      </c>
      <c r="H19" s="296">
        <v>0.23300000000000001</v>
      </c>
      <c r="I19" s="204">
        <v>0.83323500000000006</v>
      </c>
      <c r="J19" s="297">
        <v>0.569936</v>
      </c>
      <c r="K19" s="296">
        <v>1.33202</v>
      </c>
      <c r="L19" s="204">
        <v>1.1457080000000002</v>
      </c>
      <c r="M19" s="297">
        <v>0.99381799999999998</v>
      </c>
      <c r="N19" s="204">
        <v>11.819370999999999</v>
      </c>
      <c r="O19" s="212">
        <v>0.29062144441577681</v>
      </c>
      <c r="P19" s="101"/>
      <c r="U19" s="128"/>
    </row>
    <row r="20" spans="1:21" x14ac:dyDescent="0.2">
      <c r="A20" s="173" t="s">
        <v>33</v>
      </c>
      <c r="B20" s="296">
        <v>4.4059999999999997</v>
      </c>
      <c r="C20" s="204">
        <v>5.5759999999999996</v>
      </c>
      <c r="D20" s="297">
        <v>4.6740000000000004</v>
      </c>
      <c r="E20" s="204">
        <v>5.859</v>
      </c>
      <c r="F20" s="204">
        <v>5.4</v>
      </c>
      <c r="G20" s="204">
        <v>7.1029999999999998</v>
      </c>
      <c r="H20" s="296">
        <v>6.5629999999999997</v>
      </c>
      <c r="I20" s="204">
        <v>6.2569999999999997</v>
      </c>
      <c r="J20" s="297">
        <v>4.6909999999999998</v>
      </c>
      <c r="K20" s="296">
        <v>3.762</v>
      </c>
      <c r="L20" s="204">
        <v>7.7110000000000003</v>
      </c>
      <c r="M20" s="297">
        <v>6.96</v>
      </c>
      <c r="N20" s="204">
        <v>68.962000000000003</v>
      </c>
      <c r="O20" s="212">
        <v>2.0852873616699005E-2</v>
      </c>
      <c r="P20" s="101"/>
      <c r="U20" s="128"/>
    </row>
    <row r="21" spans="1:21" x14ac:dyDescent="0.2">
      <c r="A21" s="173" t="s">
        <v>32</v>
      </c>
      <c r="B21" s="296">
        <v>38.408540000000002</v>
      </c>
      <c r="C21" s="204">
        <v>52.188670000000009</v>
      </c>
      <c r="D21" s="297">
        <v>36.301690000000001</v>
      </c>
      <c r="E21" s="204">
        <v>48.817679999999996</v>
      </c>
      <c r="F21" s="204">
        <v>53.743409999999997</v>
      </c>
      <c r="G21" s="204">
        <v>47.381599999999999</v>
      </c>
      <c r="H21" s="296">
        <v>53.175620000000002</v>
      </c>
      <c r="I21" s="204">
        <v>46.145650000000003</v>
      </c>
      <c r="J21" s="297">
        <v>34.201120000000003</v>
      </c>
      <c r="K21" s="296">
        <v>46.100820000000006</v>
      </c>
      <c r="L21" s="204">
        <v>46.948650000000001</v>
      </c>
      <c r="M21" s="297">
        <v>51.807102999999998</v>
      </c>
      <c r="N21" s="204">
        <v>555.220553</v>
      </c>
      <c r="O21" s="212">
        <v>0.25970363879689778</v>
      </c>
      <c r="P21" s="101"/>
      <c r="U21" s="128"/>
    </row>
    <row r="22" spans="1:21" x14ac:dyDescent="0.2">
      <c r="A22" s="173" t="s">
        <v>3</v>
      </c>
      <c r="B22" s="296">
        <v>0</v>
      </c>
      <c r="C22" s="204">
        <v>0</v>
      </c>
      <c r="D22" s="297">
        <v>0</v>
      </c>
      <c r="E22" s="204">
        <v>0</v>
      </c>
      <c r="F22" s="204">
        <v>0</v>
      </c>
      <c r="G22" s="204">
        <v>0</v>
      </c>
      <c r="H22" s="296">
        <v>0</v>
      </c>
      <c r="I22" s="204">
        <v>0</v>
      </c>
      <c r="J22" s="297">
        <v>0</v>
      </c>
      <c r="K22" s="296">
        <v>0</v>
      </c>
      <c r="L22" s="204">
        <v>0</v>
      </c>
      <c r="M22" s="297">
        <v>0</v>
      </c>
      <c r="N22" s="204">
        <v>0</v>
      </c>
      <c r="O22" s="212">
        <v>0</v>
      </c>
      <c r="P22" s="101"/>
      <c r="U22" s="128"/>
    </row>
    <row r="23" spans="1:21" x14ac:dyDescent="0.2">
      <c r="A23" s="173" t="s">
        <v>31</v>
      </c>
      <c r="B23" s="296">
        <v>3.6249919999999998</v>
      </c>
      <c r="C23" s="204">
        <v>2.1552190000000002</v>
      </c>
      <c r="D23" s="297">
        <v>2.2247549999999996</v>
      </c>
      <c r="E23" s="204">
        <v>1.4272749999999998</v>
      </c>
      <c r="F23" s="204">
        <v>1.1156919999999999</v>
      </c>
      <c r="G23" s="204">
        <v>0.88241499999999995</v>
      </c>
      <c r="H23" s="296">
        <v>3.5225389999999996</v>
      </c>
      <c r="I23" s="204">
        <v>0.76661500000000005</v>
      </c>
      <c r="J23" s="297">
        <v>1.2478509999999998</v>
      </c>
      <c r="K23" s="296">
        <v>2.1246109999999998</v>
      </c>
      <c r="L23" s="204">
        <v>2.3732259999999998</v>
      </c>
      <c r="M23" s="297">
        <v>1.590743</v>
      </c>
      <c r="N23" s="204">
        <v>23.055932999999996</v>
      </c>
      <c r="O23" s="212">
        <v>0.11118796190055483</v>
      </c>
      <c r="P23" s="101"/>
      <c r="U23" s="128"/>
    </row>
    <row r="24" spans="1:21" x14ac:dyDescent="0.2">
      <c r="A24" s="173" t="s">
        <v>30</v>
      </c>
      <c r="B24" s="296">
        <v>534.7469339999999</v>
      </c>
      <c r="C24" s="204">
        <v>390.49098199999997</v>
      </c>
      <c r="D24" s="297">
        <v>407.75603699999988</v>
      </c>
      <c r="E24" s="204">
        <v>276.03996199999995</v>
      </c>
      <c r="F24" s="204">
        <v>295.41036699999989</v>
      </c>
      <c r="G24" s="204">
        <v>249.12861999999993</v>
      </c>
      <c r="H24" s="296">
        <v>250.44068000000001</v>
      </c>
      <c r="I24" s="204">
        <v>264.889208</v>
      </c>
      <c r="J24" s="297">
        <v>268.02116699999993</v>
      </c>
      <c r="K24" s="296">
        <v>371.87346599999995</v>
      </c>
      <c r="L24" s="204">
        <v>446.04520000000008</v>
      </c>
      <c r="M24" s="297">
        <v>447.90914499999997</v>
      </c>
      <c r="N24" s="204">
        <v>4202.7517679999992</v>
      </c>
      <c r="O24" s="212">
        <v>0.21223430552111897</v>
      </c>
      <c r="P24" s="101"/>
      <c r="U24" s="98"/>
    </row>
    <row r="25" spans="1:21" ht="13.5" customHeight="1" x14ac:dyDescent="0.2">
      <c r="A25" s="171" t="s">
        <v>307</v>
      </c>
      <c r="B25" s="294">
        <v>-1402.2402099999999</v>
      </c>
      <c r="C25" s="203">
        <v>-969.47528699999998</v>
      </c>
      <c r="D25" s="295">
        <v>-869.32349999999997</v>
      </c>
      <c r="E25" s="203">
        <v>-588.99644999999998</v>
      </c>
      <c r="F25" s="203">
        <v>-322.60199999999998</v>
      </c>
      <c r="G25" s="203">
        <v>-237.63305</v>
      </c>
      <c r="H25" s="294">
        <v>-136.28800000000001</v>
      </c>
      <c r="I25" s="203">
        <v>-205.49399700000001</v>
      </c>
      <c r="J25" s="295">
        <v>-351.09199999999998</v>
      </c>
      <c r="K25" s="294">
        <v>-646.13800000000003</v>
      </c>
      <c r="L25" s="203">
        <v>-1084.066</v>
      </c>
      <c r="M25" s="295">
        <v>-1283.307</v>
      </c>
      <c r="N25" s="203">
        <v>-8096.6554939999987</v>
      </c>
      <c r="O25" s="211"/>
      <c r="P25" s="10"/>
      <c r="U25" s="78"/>
    </row>
    <row r="26" spans="1:21" ht="13.5" customHeight="1" x14ac:dyDescent="0.2">
      <c r="A26" s="171" t="s">
        <v>305</v>
      </c>
      <c r="B26" s="294">
        <v>1189.4500989999999</v>
      </c>
      <c r="C26" s="203">
        <v>886.35873100000003</v>
      </c>
      <c r="D26" s="295">
        <v>841.17454899999996</v>
      </c>
      <c r="E26" s="203">
        <v>604.01264499999991</v>
      </c>
      <c r="F26" s="203">
        <v>513.25115300000004</v>
      </c>
      <c r="G26" s="203">
        <v>439.649653</v>
      </c>
      <c r="H26" s="294">
        <v>414.37166699999995</v>
      </c>
      <c r="I26" s="203">
        <v>437.69030899999996</v>
      </c>
      <c r="J26" s="295">
        <v>458.75259799999998</v>
      </c>
      <c r="K26" s="294">
        <v>717.453487</v>
      </c>
      <c r="L26" s="203">
        <v>953.82358299999999</v>
      </c>
      <c r="M26" s="295">
        <v>1011.5499599999998</v>
      </c>
      <c r="N26" s="203">
        <v>8467.5384340000001</v>
      </c>
      <c r="O26" s="211">
        <v>0.12843637492326174</v>
      </c>
      <c r="P26" s="10"/>
      <c r="U26" s="78"/>
    </row>
    <row r="27" spans="1:21" ht="12.75" customHeight="1" x14ac:dyDescent="0.2">
      <c r="A27" s="173" t="s">
        <v>26</v>
      </c>
      <c r="B27" s="296">
        <v>513.89293899999996</v>
      </c>
      <c r="C27" s="204">
        <v>416.06806799999998</v>
      </c>
      <c r="D27" s="297">
        <v>408.77505400000001</v>
      </c>
      <c r="E27" s="204">
        <v>295.23940099999999</v>
      </c>
      <c r="F27" s="204">
        <v>305.82046600000001</v>
      </c>
      <c r="G27" s="204">
        <v>268.15213599999998</v>
      </c>
      <c r="H27" s="296">
        <v>260.93472100000002</v>
      </c>
      <c r="I27" s="204">
        <v>276.371489</v>
      </c>
      <c r="J27" s="297">
        <v>256.14747399999999</v>
      </c>
      <c r="K27" s="296">
        <v>373.51557000000003</v>
      </c>
      <c r="L27" s="204">
        <v>437.45913400000001</v>
      </c>
      <c r="M27" s="297">
        <v>427.83921800000002</v>
      </c>
      <c r="N27" s="204">
        <v>4240.2156700000005</v>
      </c>
      <c r="O27" s="212">
        <v>0.28764332767613543</v>
      </c>
      <c r="P27" s="101"/>
      <c r="U27" s="78"/>
    </row>
    <row r="28" spans="1:21" ht="12.75" customHeight="1" x14ac:dyDescent="0.2">
      <c r="A28" s="173" t="s">
        <v>0</v>
      </c>
      <c r="B28" s="296">
        <v>104.484015</v>
      </c>
      <c r="C28" s="204">
        <v>75.691614999999985</v>
      </c>
      <c r="D28" s="297">
        <v>79.75955900000001</v>
      </c>
      <c r="E28" s="204">
        <v>76.153143999999998</v>
      </c>
      <c r="F28" s="204">
        <v>76.849169000000003</v>
      </c>
      <c r="G28" s="204">
        <v>75.357083000000003</v>
      </c>
      <c r="H28" s="296">
        <v>74.826305000000005</v>
      </c>
      <c r="I28" s="204">
        <v>78.030832000000004</v>
      </c>
      <c r="J28" s="297">
        <v>73.849829999999997</v>
      </c>
      <c r="K28" s="296">
        <v>80.038711000000006</v>
      </c>
      <c r="L28" s="204">
        <v>84.586179999999999</v>
      </c>
      <c r="M28" s="297">
        <v>86.301304999999999</v>
      </c>
      <c r="N28" s="204">
        <v>965.92774800000007</v>
      </c>
      <c r="O28" s="212">
        <v>0.43007454831816488</v>
      </c>
      <c r="P28" s="101"/>
      <c r="U28" s="78"/>
    </row>
    <row r="29" spans="1:21" ht="12.75" customHeight="1" x14ac:dyDescent="0.2">
      <c r="A29" s="173" t="s">
        <v>1</v>
      </c>
      <c r="B29" s="296">
        <v>2.6955999999999998</v>
      </c>
      <c r="C29" s="204">
        <v>2.2291999999999996</v>
      </c>
      <c r="D29" s="297">
        <v>1.8008</v>
      </c>
      <c r="E29" s="204">
        <v>1.1020000000000001</v>
      </c>
      <c r="F29" s="204">
        <v>0.6018</v>
      </c>
      <c r="G29" s="204">
        <v>0.48960000000000004</v>
      </c>
      <c r="H29" s="296">
        <v>0.32979999999999998</v>
      </c>
      <c r="I29" s="204">
        <v>0.46550000000000002</v>
      </c>
      <c r="J29" s="297">
        <v>0.51100000000000001</v>
      </c>
      <c r="K29" s="296">
        <v>1.4512</v>
      </c>
      <c r="L29" s="204">
        <v>2.6850000000000001</v>
      </c>
      <c r="M29" s="297">
        <v>3.28</v>
      </c>
      <c r="N29" s="204">
        <v>17.641500000000001</v>
      </c>
      <c r="O29" s="212">
        <v>3.3149075034828696E-2</v>
      </c>
      <c r="P29" s="101"/>
      <c r="U29" s="78"/>
    </row>
    <row r="30" spans="1:21" ht="12.75" customHeight="1" x14ac:dyDescent="0.2">
      <c r="A30" s="173" t="s">
        <v>2</v>
      </c>
      <c r="B30" s="296">
        <v>0.23264799999999999</v>
      </c>
      <c r="C30" s="204">
        <v>0.111108</v>
      </c>
      <c r="D30" s="297">
        <v>0.17649500000000001</v>
      </c>
      <c r="E30" s="204">
        <v>8.8787999999999992E-2</v>
      </c>
      <c r="F30" s="204">
        <v>1.2999999999999999E-2</v>
      </c>
      <c r="G30" s="204">
        <v>7.0000000000000001E-3</v>
      </c>
      <c r="H30" s="296">
        <v>6.0000000000000001E-3</v>
      </c>
      <c r="I30" s="204">
        <v>6.0000000000000001E-3</v>
      </c>
      <c r="J30" s="297">
        <v>1.7999999999999999E-2</v>
      </c>
      <c r="K30" s="296">
        <v>0.10059999999999999</v>
      </c>
      <c r="L30" s="204">
        <v>0.17743999999999999</v>
      </c>
      <c r="M30" s="297">
        <v>0.21034999999999998</v>
      </c>
      <c r="N30" s="204">
        <v>1.147429</v>
      </c>
      <c r="O30" s="212">
        <v>4.8280947381884529E-3</v>
      </c>
      <c r="P30" s="101"/>
    </row>
    <row r="31" spans="1:21" x14ac:dyDescent="0.2">
      <c r="A31" s="173" t="s">
        <v>6</v>
      </c>
      <c r="B31" s="296">
        <v>1.4856100000000001</v>
      </c>
      <c r="C31" s="204">
        <v>2.0183019999999998</v>
      </c>
      <c r="D31" s="297">
        <v>3.0202849999999999</v>
      </c>
      <c r="E31" s="204">
        <v>0.93859400000000004</v>
      </c>
      <c r="F31" s="204">
        <v>0.92535200000000006</v>
      </c>
      <c r="G31" s="204">
        <v>0.811164</v>
      </c>
      <c r="H31" s="296">
        <v>0.88372899999999999</v>
      </c>
      <c r="I31" s="204">
        <v>0.84601000000000004</v>
      </c>
      <c r="J31" s="297">
        <v>0.80420100000000005</v>
      </c>
      <c r="K31" s="296">
        <v>1.1687919999999998</v>
      </c>
      <c r="L31" s="204">
        <v>1.0867469999999999</v>
      </c>
      <c r="M31" s="297">
        <v>1.1835899999999999</v>
      </c>
      <c r="N31" s="204">
        <v>15.172376000000002</v>
      </c>
      <c r="O31" s="212">
        <v>2.8761565200924509E-2</v>
      </c>
      <c r="P31" s="101"/>
    </row>
    <row r="32" spans="1:21" x14ac:dyDescent="0.2">
      <c r="A32" s="173" t="s">
        <v>25</v>
      </c>
      <c r="B32" s="296">
        <v>383.50818299999992</v>
      </c>
      <c r="C32" s="204">
        <v>270.03203200000002</v>
      </c>
      <c r="D32" s="297">
        <v>231.13788099999996</v>
      </c>
      <c r="E32" s="204">
        <v>162.27793400000002</v>
      </c>
      <c r="F32" s="204">
        <v>95.088730999999981</v>
      </c>
      <c r="G32" s="204">
        <v>69.658467000000002</v>
      </c>
      <c r="H32" s="296">
        <v>57.727803999999992</v>
      </c>
      <c r="I32" s="204">
        <v>61.497616000000008</v>
      </c>
      <c r="J32" s="297">
        <v>95.349667999999994</v>
      </c>
      <c r="K32" s="296">
        <v>188.05625499999999</v>
      </c>
      <c r="L32" s="204">
        <v>297.80815500000006</v>
      </c>
      <c r="M32" s="297">
        <v>344.19932999999997</v>
      </c>
      <c r="N32" s="204">
        <v>2256.342056</v>
      </c>
      <c r="O32" s="212">
        <v>7.2928777925712493E-2</v>
      </c>
      <c r="P32" s="101"/>
    </row>
    <row r="33" spans="1:16" x14ac:dyDescent="0.2">
      <c r="A33" s="173" t="s">
        <v>5</v>
      </c>
      <c r="B33" s="296">
        <v>180.64864299999996</v>
      </c>
      <c r="C33" s="204">
        <v>118.58866400000002</v>
      </c>
      <c r="D33" s="297">
        <v>115.168069</v>
      </c>
      <c r="E33" s="204">
        <v>66.883621000000005</v>
      </c>
      <c r="F33" s="204">
        <v>33.363889</v>
      </c>
      <c r="G33" s="204">
        <v>24.781306999999998</v>
      </c>
      <c r="H33" s="296">
        <v>19.347228000000001</v>
      </c>
      <c r="I33" s="204">
        <v>20.159362999999999</v>
      </c>
      <c r="J33" s="297">
        <v>31.494974000000006</v>
      </c>
      <c r="K33" s="296">
        <v>72.612802000000002</v>
      </c>
      <c r="L33" s="204">
        <v>129.15700500000003</v>
      </c>
      <c r="M33" s="297">
        <v>147.33325800000003</v>
      </c>
      <c r="N33" s="204">
        <v>959.53882299999987</v>
      </c>
      <c r="O33" s="212">
        <v>6.3128935655042157E-2</v>
      </c>
      <c r="P33" s="101"/>
    </row>
    <row r="34" spans="1:16" x14ac:dyDescent="0.2">
      <c r="A34" s="173" t="s">
        <v>3</v>
      </c>
      <c r="B34" s="296">
        <v>2.5024610000000003</v>
      </c>
      <c r="C34" s="204">
        <v>1.6197420000000002</v>
      </c>
      <c r="D34" s="297">
        <v>1.336406</v>
      </c>
      <c r="E34" s="204">
        <v>1.3291630000000001</v>
      </c>
      <c r="F34" s="204">
        <v>0.58874599999999999</v>
      </c>
      <c r="G34" s="204">
        <v>0.39289599999999997</v>
      </c>
      <c r="H34" s="296">
        <v>0.31607999999999997</v>
      </c>
      <c r="I34" s="204">
        <v>0.31349900000000003</v>
      </c>
      <c r="J34" s="297">
        <v>0.57745100000000005</v>
      </c>
      <c r="K34" s="296">
        <v>0.50955700000000004</v>
      </c>
      <c r="L34" s="204">
        <v>0.86392200000000008</v>
      </c>
      <c r="M34" s="297">
        <v>1.2029089999999998</v>
      </c>
      <c r="N34" s="204">
        <v>11.552832000000002</v>
      </c>
      <c r="O34" s="212">
        <v>7.6778902830098496E-3</v>
      </c>
      <c r="P34" s="101"/>
    </row>
    <row r="35" spans="1:16" ht="12" customHeight="1" x14ac:dyDescent="0.2">
      <c r="A35" s="198" t="s">
        <v>191</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O6</f>
        <v>0.12115733703364208</v>
      </c>
    </row>
    <row r="40" spans="1:16" x14ac:dyDescent="0.2">
      <c r="B40" s="120"/>
      <c r="C40" s="120"/>
      <c r="D40" s="120"/>
      <c r="M40" s="109" t="s">
        <v>59</v>
      </c>
      <c r="N40" s="116">
        <f>O7</f>
        <v>0.17175738126959672</v>
      </c>
    </row>
    <row r="41" spans="1:16" x14ac:dyDescent="0.2">
      <c r="B41" s="78"/>
      <c r="C41" s="78"/>
      <c r="D41" s="78"/>
      <c r="M41" s="109" t="s">
        <v>117</v>
      </c>
      <c r="N41" s="116">
        <f>O8</f>
        <v>0.23427564525501759</v>
      </c>
    </row>
  </sheetData>
  <mergeCells count="6">
    <mergeCell ref="O4:O5"/>
    <mergeCell ref="B4:D4"/>
    <mergeCell ref="E4:G4"/>
    <mergeCell ref="H4:J4"/>
    <mergeCell ref="K4:M4"/>
    <mergeCell ref="N4:N5"/>
  </mergeCells>
  <conditionalFormatting sqref="O9:O24 O27:O34">
    <cfRule type="dataBar" priority="1">
      <dataBar>
        <cfvo type="num" val="0"/>
        <cfvo type="num" val="1"/>
        <color theme="9"/>
      </dataBar>
      <extLst>
        <ext xmlns:x14="http://schemas.microsoft.com/office/spreadsheetml/2009/9/main" uri="{B025F937-C7B1-47D3-B67F-A62EFF666E3E}">
          <x14:id>{6534512B-0C0A-4CCF-B02D-9E89E9FE7565}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534512B-0C0A-4CCF-B02D-9E89E9FE7565}">
            <x14:dataBar minLength="0" maxLength="100" gradient="0" direction="rightToLeft">
              <x14:cfvo type="num">
                <xm:f>0</xm:f>
              </x14:cfvo>
              <x14:cfvo type="num">
                <xm:f>1</xm:f>
              </x14:cfvo>
              <x14:negativeFillColor rgb="FFFF0000"/>
              <x14:axisColor rgb="FF000000"/>
            </x14:dataBar>
          </x14:cfRule>
          <xm:sqref>O9:O24 O27:O34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dimension ref="A1:U41"/>
  <sheetViews>
    <sheetView showGridLines="0" view="pageBreakPreview" topLeftCell="A19"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293</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4" t="s">
        <v>43</v>
      </c>
      <c r="F5" s="334"/>
      <c r="G5" s="334"/>
      <c r="H5" s="333" t="s">
        <v>44</v>
      </c>
      <c r="I5" s="334"/>
      <c r="J5" s="335"/>
      <c r="K5" s="333" t="s">
        <v>45</v>
      </c>
      <c r="L5" s="334"/>
      <c r="M5" s="335"/>
      <c r="N5" s="336" t="s">
        <v>7</v>
      </c>
      <c r="O5" s="343" t="s">
        <v>216</v>
      </c>
    </row>
    <row r="6" spans="1:21" x14ac:dyDescent="0.2">
      <c r="A6" s="176"/>
      <c r="B6" s="288" t="s">
        <v>8</v>
      </c>
      <c r="C6" s="287" t="s">
        <v>9</v>
      </c>
      <c r="D6" s="289" t="s">
        <v>10</v>
      </c>
      <c r="E6" s="231" t="s">
        <v>11</v>
      </c>
      <c r="F6" s="231" t="s">
        <v>12</v>
      </c>
      <c r="G6" s="231" t="s">
        <v>13</v>
      </c>
      <c r="H6" s="288" t="s">
        <v>14</v>
      </c>
      <c r="I6" s="287" t="s">
        <v>15</v>
      </c>
      <c r="J6" s="289" t="s">
        <v>16</v>
      </c>
      <c r="K6" s="288" t="s">
        <v>17</v>
      </c>
      <c r="L6" s="287" t="s">
        <v>18</v>
      </c>
      <c r="M6" s="289" t="s">
        <v>19</v>
      </c>
      <c r="N6" s="336"/>
      <c r="O6" s="343"/>
      <c r="P6" s="109"/>
      <c r="U6" s="109"/>
    </row>
    <row r="7" spans="1:21" ht="13.5" x14ac:dyDescent="0.2">
      <c r="A7" s="170" t="s">
        <v>203</v>
      </c>
      <c r="B7" s="294">
        <v>9912.8393000000015</v>
      </c>
      <c r="C7" s="203">
        <v>9912.2973000000002</v>
      </c>
      <c r="D7" s="295">
        <v>9912.2847999999994</v>
      </c>
      <c r="E7" s="203">
        <v>9913.0388000000003</v>
      </c>
      <c r="F7" s="203">
        <v>9913.0388000000003</v>
      </c>
      <c r="G7" s="203">
        <v>9913.0717999999961</v>
      </c>
      <c r="H7" s="294">
        <v>9903.6548000000003</v>
      </c>
      <c r="I7" s="203">
        <v>9903.6548000000003</v>
      </c>
      <c r="J7" s="295">
        <v>9903.6548000000003</v>
      </c>
      <c r="K7" s="294">
        <v>9903.6548000000003</v>
      </c>
      <c r="L7" s="203">
        <v>9903.6548000000003</v>
      </c>
      <c r="M7" s="295">
        <v>9903.6548000000003</v>
      </c>
      <c r="N7" s="203">
        <v>9903.6548000000003</v>
      </c>
      <c r="O7" s="210">
        <v>0.26305672957323195</v>
      </c>
      <c r="P7" s="111"/>
      <c r="U7" s="60"/>
    </row>
    <row r="8" spans="1:21" x14ac:dyDescent="0.2">
      <c r="A8" s="170" t="s">
        <v>163</v>
      </c>
      <c r="B8" s="294">
        <v>3521.1846450000007</v>
      </c>
      <c r="C8" s="203">
        <v>2865.3322509999989</v>
      </c>
      <c r="D8" s="295">
        <v>2877.9796899999997</v>
      </c>
      <c r="E8" s="203">
        <v>2255.9370979999994</v>
      </c>
      <c r="F8" s="203">
        <v>2080.3625899999997</v>
      </c>
      <c r="G8" s="203">
        <v>1951.0249049999998</v>
      </c>
      <c r="H8" s="294">
        <v>1801.6368239999997</v>
      </c>
      <c r="I8" s="203">
        <v>1740.2477930000002</v>
      </c>
      <c r="J8" s="295">
        <v>1869.8115040000005</v>
      </c>
      <c r="K8" s="294">
        <v>2007.3067999999996</v>
      </c>
      <c r="L8" s="203">
        <v>2877.3642089999989</v>
      </c>
      <c r="M8" s="295">
        <v>3142.782404999999</v>
      </c>
      <c r="N8" s="203">
        <v>28990.970713999995</v>
      </c>
      <c r="O8" s="210">
        <v>0.21824492291822689</v>
      </c>
      <c r="P8" s="111"/>
      <c r="U8" s="60"/>
    </row>
    <row r="9" spans="1:21" x14ac:dyDescent="0.2">
      <c r="A9" s="170" t="s">
        <v>164</v>
      </c>
      <c r="B9" s="294">
        <v>1628.9356929999994</v>
      </c>
      <c r="C9" s="203">
        <v>1191.5831600000004</v>
      </c>
      <c r="D9" s="295">
        <v>1135.0832700000003</v>
      </c>
      <c r="E9" s="203">
        <v>876.0521809999999</v>
      </c>
      <c r="F9" s="203">
        <v>637.27332199999989</v>
      </c>
      <c r="G9" s="203">
        <v>526.363202</v>
      </c>
      <c r="H9" s="294">
        <v>468.962039</v>
      </c>
      <c r="I9" s="203">
        <v>474.32100899999989</v>
      </c>
      <c r="J9" s="295">
        <v>589.80705599999999</v>
      </c>
      <c r="K9" s="294">
        <v>891.22049900000002</v>
      </c>
      <c r="L9" s="203">
        <v>1287.8739020000003</v>
      </c>
      <c r="M9" s="295">
        <v>1459.4251059999999</v>
      </c>
      <c r="N9" s="203">
        <v>11166.900438999999</v>
      </c>
      <c r="O9" s="211">
        <v>0.15296581524017178</v>
      </c>
      <c r="P9" s="101"/>
      <c r="U9" s="104"/>
    </row>
    <row r="10" spans="1:21" x14ac:dyDescent="0.2">
      <c r="A10" s="173" t="s">
        <v>40</v>
      </c>
      <c r="B10" s="296">
        <v>162.29585299999999</v>
      </c>
      <c r="C10" s="204">
        <v>136.52507499999999</v>
      </c>
      <c r="D10" s="297">
        <v>138.67603999999997</v>
      </c>
      <c r="E10" s="204">
        <v>125.63813999999999</v>
      </c>
      <c r="F10" s="204">
        <v>121.61218000000001</v>
      </c>
      <c r="G10" s="204">
        <v>114.41299999999998</v>
      </c>
      <c r="H10" s="296">
        <v>114.561632</v>
      </c>
      <c r="I10" s="204">
        <v>113.43380599999999</v>
      </c>
      <c r="J10" s="297">
        <v>107.26146299999998</v>
      </c>
      <c r="K10" s="296">
        <v>119.37611399999999</v>
      </c>
      <c r="L10" s="204">
        <v>153.980537</v>
      </c>
      <c r="M10" s="297">
        <v>189.83904899999996</v>
      </c>
      <c r="N10" s="204">
        <v>1597.6128889999998</v>
      </c>
      <c r="O10" s="212">
        <v>0.1754001900029846</v>
      </c>
      <c r="P10" s="101"/>
      <c r="U10" s="128"/>
    </row>
    <row r="11" spans="1:21" x14ac:dyDescent="0.2">
      <c r="A11" s="173" t="s">
        <v>39</v>
      </c>
      <c r="B11" s="296">
        <v>0.75879700000000005</v>
      </c>
      <c r="C11" s="204">
        <v>0.584399</v>
      </c>
      <c r="D11" s="297">
        <v>0.57677299999999998</v>
      </c>
      <c r="E11" s="204">
        <v>0.53077300000000005</v>
      </c>
      <c r="F11" s="204">
        <v>0.42159000000000002</v>
      </c>
      <c r="G11" s="204">
        <v>0.35539499999999996</v>
      </c>
      <c r="H11" s="296">
        <v>0.27509</v>
      </c>
      <c r="I11" s="204">
        <v>0.24339300000000003</v>
      </c>
      <c r="J11" s="297">
        <v>0.28764700000000004</v>
      </c>
      <c r="K11" s="296">
        <v>0.51230700000000007</v>
      </c>
      <c r="L11" s="204">
        <v>0.54432599999999998</v>
      </c>
      <c r="M11" s="297">
        <v>0.58680699999999997</v>
      </c>
      <c r="N11" s="204">
        <v>5.6772970000000003</v>
      </c>
      <c r="O11" s="212">
        <v>1.1458016092780297E-2</v>
      </c>
      <c r="P11" s="101"/>
      <c r="U11" s="128"/>
    </row>
    <row r="12" spans="1:21" x14ac:dyDescent="0.2">
      <c r="A12" s="173" t="s">
        <v>38</v>
      </c>
      <c r="B12" s="296">
        <v>0.68004999999999993</v>
      </c>
      <c r="C12" s="204">
        <v>0</v>
      </c>
      <c r="D12" s="297">
        <v>0.33950000000000002</v>
      </c>
      <c r="E12" s="204">
        <v>0.29725000000000001</v>
      </c>
      <c r="F12" s="204">
        <v>5.1520000000000003E-2</v>
      </c>
      <c r="G12" s="204">
        <v>0.1706</v>
      </c>
      <c r="H12" s="296">
        <v>6.2189999999999995E-2</v>
      </c>
      <c r="I12" s="204">
        <v>7.6129999999999989E-2</v>
      </c>
      <c r="J12" s="297">
        <v>5.3850000000000002E-2</v>
      </c>
      <c r="K12" s="296">
        <v>0.29014999999999996</v>
      </c>
      <c r="L12" s="204">
        <v>0.21264</v>
      </c>
      <c r="M12" s="297">
        <v>0.28900999999999999</v>
      </c>
      <c r="N12" s="204">
        <v>2.5228900000000003</v>
      </c>
      <c r="O12" s="212">
        <v>4.8927943396588852E-4</v>
      </c>
      <c r="P12" s="101"/>
      <c r="U12" s="128"/>
    </row>
    <row r="13" spans="1:21" x14ac:dyDescent="0.2">
      <c r="A13" s="173" t="s">
        <v>60</v>
      </c>
      <c r="B13" s="296">
        <v>0.10058</v>
      </c>
      <c r="C13" s="204">
        <v>9.0609999999999996E-2</v>
      </c>
      <c r="D13" s="297">
        <v>5.6340000000000001E-2</v>
      </c>
      <c r="E13" s="204">
        <v>9.8000000000000004E-2</v>
      </c>
      <c r="F13" s="204">
        <v>1.9640000000000001E-2</v>
      </c>
      <c r="G13" s="204">
        <v>0</v>
      </c>
      <c r="H13" s="296">
        <v>0</v>
      </c>
      <c r="I13" s="204">
        <v>0</v>
      </c>
      <c r="J13" s="297">
        <v>3.1219999999999998E-2</v>
      </c>
      <c r="K13" s="296">
        <v>0.10102</v>
      </c>
      <c r="L13" s="204">
        <v>9.1420000000000001E-2</v>
      </c>
      <c r="M13" s="297">
        <v>8.2200000000000009E-2</v>
      </c>
      <c r="N13" s="204">
        <v>0.67103000000000002</v>
      </c>
      <c r="O13" s="212">
        <v>7.6022188468570428E-3</v>
      </c>
      <c r="P13" s="101"/>
      <c r="U13" s="128"/>
    </row>
    <row r="14" spans="1:21" x14ac:dyDescent="0.2">
      <c r="A14" s="173" t="s">
        <v>61</v>
      </c>
      <c r="B14" s="296">
        <v>9.4208299017866999</v>
      </c>
      <c r="C14" s="204">
        <v>6.3982442847878804</v>
      </c>
      <c r="D14" s="297">
        <v>5.927566165009984</v>
      </c>
      <c r="E14" s="204">
        <v>4.2495971244679493</v>
      </c>
      <c r="F14" s="204">
        <v>1.9912408815043243</v>
      </c>
      <c r="G14" s="204">
        <v>1.7174640793614164</v>
      </c>
      <c r="H14" s="296">
        <v>1.5409216832414814</v>
      </c>
      <c r="I14" s="204">
        <v>1.5206165475520013</v>
      </c>
      <c r="J14" s="297">
        <v>1.6603173334656609</v>
      </c>
      <c r="K14" s="296">
        <v>4.5356060005731536</v>
      </c>
      <c r="L14" s="204">
        <v>6.8052482582036067</v>
      </c>
      <c r="M14" s="297">
        <v>7.9695477400458437</v>
      </c>
      <c r="N14" s="204">
        <v>53.737200000000001</v>
      </c>
      <c r="O14" s="212">
        <v>0.57052001744688885</v>
      </c>
      <c r="P14" s="101"/>
      <c r="U14" s="128"/>
    </row>
    <row r="15" spans="1:21" x14ac:dyDescent="0.2">
      <c r="A15" s="173" t="s">
        <v>62</v>
      </c>
      <c r="B15" s="296">
        <v>1E-3</v>
      </c>
      <c r="C15" s="204">
        <v>3.0000000000000001E-3</v>
      </c>
      <c r="D15" s="297">
        <v>7.0000000000000001E-3</v>
      </c>
      <c r="E15" s="204">
        <v>1.0999999999999999E-2</v>
      </c>
      <c r="F15" s="204">
        <v>8.0000000000000002E-3</v>
      </c>
      <c r="G15" s="204">
        <v>0.01</v>
      </c>
      <c r="H15" s="296">
        <v>1.0999999999999999E-2</v>
      </c>
      <c r="I15" s="204">
        <v>0.01</v>
      </c>
      <c r="J15" s="297">
        <v>7.0000000000000001E-3</v>
      </c>
      <c r="K15" s="296">
        <v>2E-3</v>
      </c>
      <c r="L15" s="204">
        <v>2E-3</v>
      </c>
      <c r="M15" s="297">
        <v>1E-3</v>
      </c>
      <c r="N15" s="204">
        <v>7.3000000000000009E-2</v>
      </c>
      <c r="O15" s="212">
        <v>3.6567851648734238E-2</v>
      </c>
      <c r="P15" s="101"/>
      <c r="U15" s="128"/>
    </row>
    <row r="16" spans="1:21" x14ac:dyDescent="0.2">
      <c r="A16" s="173" t="s">
        <v>37</v>
      </c>
      <c r="B16" s="296">
        <v>1293.2952639999996</v>
      </c>
      <c r="C16" s="204">
        <v>920.84760300000005</v>
      </c>
      <c r="D16" s="297">
        <v>886.59536200000014</v>
      </c>
      <c r="E16" s="204">
        <v>654.58228099999985</v>
      </c>
      <c r="F16" s="204">
        <v>435.27684199999993</v>
      </c>
      <c r="G16" s="204">
        <v>356.99892600000004</v>
      </c>
      <c r="H16" s="296">
        <v>290.06350500000002</v>
      </c>
      <c r="I16" s="204">
        <v>318.36514799999992</v>
      </c>
      <c r="J16" s="297">
        <v>444.15164100000004</v>
      </c>
      <c r="K16" s="296">
        <v>691.49198200000012</v>
      </c>
      <c r="L16" s="204">
        <v>1022.858232</v>
      </c>
      <c r="M16" s="297">
        <v>1132.133253</v>
      </c>
      <c r="N16" s="204">
        <v>8446.6600390000003</v>
      </c>
      <c r="O16" s="212">
        <v>0.27536171534806891</v>
      </c>
      <c r="P16" s="101"/>
      <c r="U16" s="128"/>
    </row>
    <row r="17" spans="1:21" x14ac:dyDescent="0.2">
      <c r="A17" s="173" t="s">
        <v>72</v>
      </c>
      <c r="B17" s="296">
        <v>0</v>
      </c>
      <c r="C17" s="204">
        <v>0</v>
      </c>
      <c r="D17" s="297">
        <v>0</v>
      </c>
      <c r="E17" s="204">
        <v>0</v>
      </c>
      <c r="F17" s="204">
        <v>0</v>
      </c>
      <c r="G17" s="204">
        <v>0</v>
      </c>
      <c r="H17" s="296">
        <v>0</v>
      </c>
      <c r="I17" s="204">
        <v>0</v>
      </c>
      <c r="J17" s="297">
        <v>0</v>
      </c>
      <c r="K17" s="296">
        <v>0</v>
      </c>
      <c r="L17" s="204">
        <v>0</v>
      </c>
      <c r="M17" s="297">
        <v>0</v>
      </c>
      <c r="N17" s="204">
        <v>0</v>
      </c>
      <c r="O17" s="212">
        <v>0</v>
      </c>
      <c r="P17" s="101"/>
      <c r="U17" s="128"/>
    </row>
    <row r="18" spans="1:21" x14ac:dyDescent="0.2">
      <c r="A18" s="173" t="s">
        <v>36</v>
      </c>
      <c r="B18" s="296">
        <v>0</v>
      </c>
      <c r="C18" s="204">
        <v>0</v>
      </c>
      <c r="D18" s="297">
        <v>0</v>
      </c>
      <c r="E18" s="204">
        <v>0</v>
      </c>
      <c r="F18" s="204">
        <v>0</v>
      </c>
      <c r="G18" s="204">
        <v>0</v>
      </c>
      <c r="H18" s="296">
        <v>0</v>
      </c>
      <c r="I18" s="204">
        <v>0</v>
      </c>
      <c r="J18" s="297">
        <v>0</v>
      </c>
      <c r="K18" s="296">
        <v>0</v>
      </c>
      <c r="L18" s="204">
        <v>0</v>
      </c>
      <c r="M18" s="297">
        <v>0</v>
      </c>
      <c r="N18" s="204">
        <v>0</v>
      </c>
      <c r="O18" s="212">
        <v>0</v>
      </c>
      <c r="P18" s="101"/>
      <c r="U18" s="128"/>
    </row>
    <row r="19" spans="1:21" x14ac:dyDescent="0.2">
      <c r="A19" s="173" t="s">
        <v>35</v>
      </c>
      <c r="B19" s="296">
        <v>0.54300000000000004</v>
      </c>
      <c r="C19" s="204">
        <v>0.19800000000000001</v>
      </c>
      <c r="D19" s="297">
        <v>0.36399999999999999</v>
      </c>
      <c r="E19" s="204">
        <v>0.11799999999999999</v>
      </c>
      <c r="F19" s="204">
        <v>1.4E-2</v>
      </c>
      <c r="G19" s="204">
        <v>0</v>
      </c>
      <c r="H19" s="296">
        <v>8.0000000000000002E-3</v>
      </c>
      <c r="I19" s="204">
        <v>1E-3</v>
      </c>
      <c r="J19" s="297">
        <v>5.1200000000000004E-3</v>
      </c>
      <c r="K19" s="296">
        <v>0.309</v>
      </c>
      <c r="L19" s="204">
        <v>0.41623000000000004</v>
      </c>
      <c r="M19" s="297">
        <v>0.841665</v>
      </c>
      <c r="N19" s="204">
        <v>2.8180149999999999</v>
      </c>
      <c r="O19" s="212">
        <v>2.9060881543165351E-3</v>
      </c>
      <c r="P19" s="101"/>
      <c r="U19" s="128"/>
    </row>
    <row r="20" spans="1:21" x14ac:dyDescent="0.2">
      <c r="A20" s="173" t="s">
        <v>34</v>
      </c>
      <c r="B20" s="296">
        <v>0</v>
      </c>
      <c r="C20" s="204">
        <v>0</v>
      </c>
      <c r="D20" s="297">
        <v>0</v>
      </c>
      <c r="E20" s="204">
        <v>0</v>
      </c>
      <c r="F20" s="204">
        <v>0</v>
      </c>
      <c r="G20" s="204">
        <v>0</v>
      </c>
      <c r="H20" s="296">
        <v>0</v>
      </c>
      <c r="I20" s="204">
        <v>0</v>
      </c>
      <c r="J20" s="297">
        <v>0</v>
      </c>
      <c r="K20" s="296">
        <v>0</v>
      </c>
      <c r="L20" s="204">
        <v>0</v>
      </c>
      <c r="M20" s="297">
        <v>0</v>
      </c>
      <c r="N20" s="204">
        <v>0</v>
      </c>
      <c r="O20" s="212">
        <v>0</v>
      </c>
      <c r="P20" s="101"/>
      <c r="U20" s="128"/>
    </row>
    <row r="21" spans="1:21" x14ac:dyDescent="0.2">
      <c r="A21" s="173" t="s">
        <v>33</v>
      </c>
      <c r="B21" s="296">
        <v>1.05653</v>
      </c>
      <c r="C21" s="204">
        <v>0.50409999999999999</v>
      </c>
      <c r="D21" s="297">
        <v>1.44943</v>
      </c>
      <c r="E21" s="204">
        <v>0.87248000000000003</v>
      </c>
      <c r="F21" s="204">
        <v>2.0506700000000002</v>
      </c>
      <c r="G21" s="204">
        <v>0.74954999999999994</v>
      </c>
      <c r="H21" s="296">
        <v>0</v>
      </c>
      <c r="I21" s="204">
        <v>0</v>
      </c>
      <c r="J21" s="297">
        <v>0</v>
      </c>
      <c r="K21" s="296">
        <v>0</v>
      </c>
      <c r="L21" s="204">
        <v>0</v>
      </c>
      <c r="M21" s="297">
        <v>0</v>
      </c>
      <c r="N21" s="204">
        <v>6.6827600000000009</v>
      </c>
      <c r="O21" s="212">
        <v>2.0207469286089652E-3</v>
      </c>
      <c r="P21" s="101"/>
      <c r="U21" s="128"/>
    </row>
    <row r="22" spans="1:21" x14ac:dyDescent="0.2">
      <c r="A22" s="173" t="s">
        <v>32</v>
      </c>
      <c r="B22" s="296">
        <v>0</v>
      </c>
      <c r="C22" s="204">
        <v>0</v>
      </c>
      <c r="D22" s="297">
        <v>0</v>
      </c>
      <c r="E22" s="204">
        <v>10.163</v>
      </c>
      <c r="F22" s="204">
        <v>19.068000000000001</v>
      </c>
      <c r="G22" s="204">
        <v>7.6319999999999997</v>
      </c>
      <c r="H22" s="296">
        <v>7.8</v>
      </c>
      <c r="I22" s="204">
        <v>3.5</v>
      </c>
      <c r="J22" s="297">
        <v>0</v>
      </c>
      <c r="K22" s="296">
        <v>3.0979999999999999</v>
      </c>
      <c r="L22" s="204">
        <v>2</v>
      </c>
      <c r="M22" s="297">
        <v>6.1</v>
      </c>
      <c r="N22" s="204">
        <v>59.360999999999997</v>
      </c>
      <c r="O22" s="212">
        <v>2.7766024905462476E-2</v>
      </c>
      <c r="P22" s="101"/>
      <c r="U22" s="128"/>
    </row>
    <row r="23" spans="1:21" x14ac:dyDescent="0.2">
      <c r="A23" s="173" t="s">
        <v>3</v>
      </c>
      <c r="B23" s="296">
        <v>0</v>
      </c>
      <c r="C23" s="204">
        <v>0</v>
      </c>
      <c r="D23" s="297">
        <v>0</v>
      </c>
      <c r="E23" s="204">
        <v>0</v>
      </c>
      <c r="F23" s="204">
        <v>0</v>
      </c>
      <c r="G23" s="204">
        <v>0</v>
      </c>
      <c r="H23" s="296">
        <v>0</v>
      </c>
      <c r="I23" s="204">
        <v>0</v>
      </c>
      <c r="J23" s="297">
        <v>0</v>
      </c>
      <c r="K23" s="296">
        <v>0</v>
      </c>
      <c r="L23" s="204">
        <v>0</v>
      </c>
      <c r="M23" s="297">
        <v>0</v>
      </c>
      <c r="N23" s="204">
        <v>0</v>
      </c>
      <c r="O23" s="212">
        <v>0</v>
      </c>
      <c r="P23" s="101"/>
      <c r="U23" s="128"/>
    </row>
    <row r="24" spans="1:21" x14ac:dyDescent="0.2">
      <c r="A24" s="173" t="s">
        <v>31</v>
      </c>
      <c r="B24" s="296">
        <v>0.90181499999999992</v>
      </c>
      <c r="C24" s="204">
        <v>0.13237000000000002</v>
      </c>
      <c r="D24" s="297">
        <v>0.13292699999999999</v>
      </c>
      <c r="E24" s="204">
        <v>0.119437</v>
      </c>
      <c r="F24" s="204">
        <v>6.2948000000000004E-2</v>
      </c>
      <c r="G24" s="204">
        <v>5.7731000000000005E-2</v>
      </c>
      <c r="H24" s="296">
        <v>1.601E-2</v>
      </c>
      <c r="I24" s="204">
        <v>2.3584000000000004E-2</v>
      </c>
      <c r="J24" s="297">
        <v>4.9629E-2</v>
      </c>
      <c r="K24" s="296">
        <v>0.34884399999999999</v>
      </c>
      <c r="L24" s="204">
        <v>0.13293100000000002</v>
      </c>
      <c r="M24" s="297">
        <v>0.30567099999999991</v>
      </c>
      <c r="N24" s="204">
        <v>2.2838969999999996</v>
      </c>
      <c r="O24" s="212">
        <v>1.1014165101051927E-2</v>
      </c>
      <c r="P24" s="101"/>
      <c r="U24" s="128"/>
    </row>
    <row r="25" spans="1:21" x14ac:dyDescent="0.2">
      <c r="A25" s="173" t="s">
        <v>30</v>
      </c>
      <c r="B25" s="296">
        <v>159.88197409821328</v>
      </c>
      <c r="C25" s="204">
        <v>126.29975871521212</v>
      </c>
      <c r="D25" s="297">
        <v>100.95833183498999</v>
      </c>
      <c r="E25" s="204">
        <v>79.372222875532074</v>
      </c>
      <c r="F25" s="204">
        <v>56.696691118495679</v>
      </c>
      <c r="G25" s="204">
        <v>44.258535920638593</v>
      </c>
      <c r="H25" s="296">
        <v>54.623690316758513</v>
      </c>
      <c r="I25" s="204">
        <v>37.147331452448</v>
      </c>
      <c r="J25" s="297">
        <v>36.299168666534342</v>
      </c>
      <c r="K25" s="296">
        <v>71.155475999426855</v>
      </c>
      <c r="L25" s="204">
        <v>100.83033774179641</v>
      </c>
      <c r="M25" s="297">
        <v>121.27690325995415</v>
      </c>
      <c r="N25" s="204">
        <v>988.80042199999991</v>
      </c>
      <c r="O25" s="212">
        <v>4.993332522278042E-2</v>
      </c>
      <c r="P25" s="101"/>
      <c r="U25" s="98"/>
    </row>
    <row r="26" spans="1:21" ht="13.5" customHeight="1" x14ac:dyDescent="0.2">
      <c r="A26" s="171" t="s">
        <v>305</v>
      </c>
      <c r="B26" s="294">
        <v>1440.6428370000001</v>
      </c>
      <c r="C26" s="203">
        <v>1056.291798</v>
      </c>
      <c r="D26" s="295">
        <v>975.74842899999987</v>
      </c>
      <c r="E26" s="203">
        <v>771.81856500000004</v>
      </c>
      <c r="F26" s="203">
        <v>528.9325070000001</v>
      </c>
      <c r="G26" s="203">
        <v>425.67949799999991</v>
      </c>
      <c r="H26" s="294">
        <v>385.47997700000008</v>
      </c>
      <c r="I26" s="203">
        <v>377.36097099999995</v>
      </c>
      <c r="J26" s="295">
        <v>488.273751</v>
      </c>
      <c r="K26" s="294">
        <v>764.04225300000007</v>
      </c>
      <c r="L26" s="203">
        <v>1125.4890640000001</v>
      </c>
      <c r="M26" s="295">
        <v>1295.8670629999999</v>
      </c>
      <c r="N26" s="203">
        <v>9635.6267129999997</v>
      </c>
      <c r="O26" s="211">
        <v>0.14615404167074419</v>
      </c>
      <c r="P26" s="10"/>
      <c r="U26" s="78"/>
    </row>
    <row r="27" spans="1:21" ht="12.75" customHeight="1" x14ac:dyDescent="0.2">
      <c r="A27" s="173" t="s">
        <v>26</v>
      </c>
      <c r="B27" s="296">
        <v>398.05647700000003</v>
      </c>
      <c r="C27" s="204">
        <v>322.58390100000003</v>
      </c>
      <c r="D27" s="297">
        <v>322.89639699999992</v>
      </c>
      <c r="E27" s="204">
        <v>289.83218199999993</v>
      </c>
      <c r="F27" s="204">
        <v>294.35936299999997</v>
      </c>
      <c r="G27" s="204">
        <v>266.71038599999997</v>
      </c>
      <c r="H27" s="296">
        <v>237.47102300000003</v>
      </c>
      <c r="I27" s="204">
        <v>239.063613</v>
      </c>
      <c r="J27" s="297">
        <v>272.36753299999998</v>
      </c>
      <c r="K27" s="296">
        <v>249.22400400000001</v>
      </c>
      <c r="L27" s="204">
        <v>334.98626099999996</v>
      </c>
      <c r="M27" s="297">
        <v>353.61479299999996</v>
      </c>
      <c r="N27" s="204">
        <v>3581.1659330000002</v>
      </c>
      <c r="O27" s="212">
        <v>0.24293539906863562</v>
      </c>
      <c r="P27" s="101"/>
      <c r="U27" s="78"/>
    </row>
    <row r="28" spans="1:21" ht="12.75" customHeight="1" x14ac:dyDescent="0.2">
      <c r="A28" s="173" t="s">
        <v>0</v>
      </c>
      <c r="B28" s="296">
        <v>70.823406000000006</v>
      </c>
      <c r="C28" s="204">
        <v>62.667089999999995</v>
      </c>
      <c r="D28" s="297">
        <v>48.329386</v>
      </c>
      <c r="E28" s="204">
        <v>35.702402999999997</v>
      </c>
      <c r="F28" s="204">
        <v>14.534032999999997</v>
      </c>
      <c r="G28" s="204">
        <v>7.0623949999999995</v>
      </c>
      <c r="H28" s="296">
        <v>6.5620829999999994</v>
      </c>
      <c r="I28" s="204">
        <v>5.5271829999999991</v>
      </c>
      <c r="J28" s="297">
        <v>8.8606310000000015</v>
      </c>
      <c r="K28" s="296">
        <v>35.054727999999997</v>
      </c>
      <c r="L28" s="204">
        <v>45.399577999999998</v>
      </c>
      <c r="M28" s="297">
        <v>55.187181000000002</v>
      </c>
      <c r="N28" s="204">
        <v>395.71009700000008</v>
      </c>
      <c r="O28" s="212">
        <v>0.17618796186835731</v>
      </c>
      <c r="P28" s="101"/>
      <c r="U28" s="78"/>
    </row>
    <row r="29" spans="1:21" ht="12.75" customHeight="1" x14ac:dyDescent="0.2">
      <c r="A29" s="173" t="s">
        <v>1</v>
      </c>
      <c r="B29" s="296">
        <v>24.562969999999996</v>
      </c>
      <c r="C29" s="204">
        <v>16.98357</v>
      </c>
      <c r="D29" s="297">
        <v>15.35961</v>
      </c>
      <c r="E29" s="204">
        <v>11.702249999999999</v>
      </c>
      <c r="F29" s="204">
        <v>2.8623900000000004</v>
      </c>
      <c r="G29" s="204">
        <v>1.2364800000000002</v>
      </c>
      <c r="H29" s="296">
        <v>1.28098</v>
      </c>
      <c r="I29" s="204">
        <v>1.2155</v>
      </c>
      <c r="J29" s="297">
        <v>1.98777</v>
      </c>
      <c r="K29" s="296">
        <v>10.817050000000002</v>
      </c>
      <c r="L29" s="204">
        <v>16.96069</v>
      </c>
      <c r="M29" s="297">
        <v>22.45168</v>
      </c>
      <c r="N29" s="204">
        <v>127.42093999999999</v>
      </c>
      <c r="O29" s="212">
        <v>0.23942897718835726</v>
      </c>
      <c r="P29" s="101"/>
      <c r="U29" s="78"/>
    </row>
    <row r="30" spans="1:21" ht="12.75" customHeight="1" x14ac:dyDescent="0.2">
      <c r="A30" s="173" t="s">
        <v>2</v>
      </c>
      <c r="B30" s="296">
        <v>1.6154670000000002</v>
      </c>
      <c r="C30" s="204">
        <v>1.2550919999999999</v>
      </c>
      <c r="D30" s="297">
        <v>1.233385</v>
      </c>
      <c r="E30" s="204">
        <v>0.61008800000000007</v>
      </c>
      <c r="F30" s="204">
        <v>0.113568</v>
      </c>
      <c r="G30" s="204">
        <v>1.3653999999999999E-2</v>
      </c>
      <c r="H30" s="296">
        <v>1.8247999999999997E-2</v>
      </c>
      <c r="I30" s="204">
        <v>1.3694E-2</v>
      </c>
      <c r="J30" s="297">
        <v>0.12003399999999999</v>
      </c>
      <c r="K30" s="296">
        <v>0.89573400000000003</v>
      </c>
      <c r="L30" s="204">
        <v>1.301105</v>
      </c>
      <c r="M30" s="297">
        <v>1.512297</v>
      </c>
      <c r="N30" s="204">
        <v>8.7023659999999996</v>
      </c>
      <c r="O30" s="212">
        <v>3.6617383292900985E-2</v>
      </c>
      <c r="P30" s="101"/>
    </row>
    <row r="31" spans="1:21" x14ac:dyDescent="0.2">
      <c r="A31" s="173" t="s">
        <v>6</v>
      </c>
      <c r="B31" s="296">
        <v>34.007989999999999</v>
      </c>
      <c r="C31" s="204">
        <v>25.429140000000004</v>
      </c>
      <c r="D31" s="297">
        <v>23.855539999999998</v>
      </c>
      <c r="E31" s="204">
        <v>18.575330000000001</v>
      </c>
      <c r="F31" s="204">
        <v>14.47293</v>
      </c>
      <c r="G31" s="204">
        <v>8.6442399999999999</v>
      </c>
      <c r="H31" s="296">
        <v>7.1841099999999996</v>
      </c>
      <c r="I31" s="204">
        <v>4.6465399999999999</v>
      </c>
      <c r="J31" s="297">
        <v>13.951630000000002</v>
      </c>
      <c r="K31" s="296">
        <v>21.332060000000002</v>
      </c>
      <c r="L31" s="204">
        <v>26.563350000000003</v>
      </c>
      <c r="M31" s="297">
        <v>20.275620000000004</v>
      </c>
      <c r="N31" s="204">
        <v>218.93848</v>
      </c>
      <c r="O31" s="212">
        <v>0.41503146030070082</v>
      </c>
      <c r="P31" s="101"/>
    </row>
    <row r="32" spans="1:21" x14ac:dyDescent="0.2">
      <c r="A32" s="173" t="s">
        <v>25</v>
      </c>
      <c r="B32" s="296">
        <v>608.87553700000001</v>
      </c>
      <c r="C32" s="204">
        <v>421.78873199999998</v>
      </c>
      <c r="D32" s="297">
        <v>384.294151</v>
      </c>
      <c r="E32" s="204">
        <v>282.93833100000001</v>
      </c>
      <c r="F32" s="204">
        <v>143.325973</v>
      </c>
      <c r="G32" s="204">
        <v>100.695499</v>
      </c>
      <c r="H32" s="296">
        <v>94.405145999999988</v>
      </c>
      <c r="I32" s="204">
        <v>90.51718000000001</v>
      </c>
      <c r="J32" s="297">
        <v>138.35104300000003</v>
      </c>
      <c r="K32" s="296">
        <v>304.28949700000004</v>
      </c>
      <c r="L32" s="204">
        <v>472.29807800000003</v>
      </c>
      <c r="M32" s="297">
        <v>574.18248100000005</v>
      </c>
      <c r="N32" s="204">
        <v>3615.9616480000004</v>
      </c>
      <c r="O32" s="212">
        <v>0.11687397454372735</v>
      </c>
      <c r="P32" s="101"/>
    </row>
    <row r="33" spans="1:16" x14ac:dyDescent="0.2">
      <c r="A33" s="173" t="s">
        <v>5</v>
      </c>
      <c r="B33" s="296">
        <v>274.32603300000005</v>
      </c>
      <c r="C33" s="204">
        <v>186.40610900000001</v>
      </c>
      <c r="D33" s="297">
        <v>162.39239599999993</v>
      </c>
      <c r="E33" s="204">
        <v>120.61550700000002</v>
      </c>
      <c r="F33" s="204">
        <v>53.568979000000006</v>
      </c>
      <c r="G33" s="204">
        <v>37.675315000000012</v>
      </c>
      <c r="H33" s="296">
        <v>35.593069</v>
      </c>
      <c r="I33" s="204">
        <v>33.276616999999995</v>
      </c>
      <c r="J33" s="297">
        <v>47.598277000000003</v>
      </c>
      <c r="K33" s="296">
        <v>128.57373200000001</v>
      </c>
      <c r="L33" s="204">
        <v>207.27479099999999</v>
      </c>
      <c r="M33" s="297">
        <v>243.86118700000003</v>
      </c>
      <c r="N33" s="204">
        <v>1531.1620120000002</v>
      </c>
      <c r="O33" s="212">
        <v>0.10073654740803846</v>
      </c>
      <c r="P33" s="101"/>
    </row>
    <row r="34" spans="1:16" x14ac:dyDescent="0.2">
      <c r="A34" s="173" t="s">
        <v>3</v>
      </c>
      <c r="B34" s="296">
        <v>28.374957000000002</v>
      </c>
      <c r="C34" s="204">
        <v>19.178163999999995</v>
      </c>
      <c r="D34" s="297">
        <v>17.387564000000001</v>
      </c>
      <c r="E34" s="204">
        <v>11.842473999999999</v>
      </c>
      <c r="F34" s="204">
        <v>5.6952710000000009</v>
      </c>
      <c r="G34" s="204">
        <v>3.6415289999999998</v>
      </c>
      <c r="H34" s="296">
        <v>2.9653179999999999</v>
      </c>
      <c r="I34" s="204">
        <v>3.100644</v>
      </c>
      <c r="J34" s="297">
        <v>5.0368330000000006</v>
      </c>
      <c r="K34" s="296">
        <v>13.855448000000001</v>
      </c>
      <c r="L34" s="204">
        <v>20.705210999999998</v>
      </c>
      <c r="M34" s="297">
        <v>24.781824</v>
      </c>
      <c r="N34" s="204">
        <v>156.565237</v>
      </c>
      <c r="O34" s="212">
        <v>0.10405160499342792</v>
      </c>
      <c r="P34" s="101"/>
    </row>
    <row r="35" spans="1:16" ht="11.45"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0.26305672957323195</v>
      </c>
    </row>
    <row r="40" spans="1:16" x14ac:dyDescent="0.2">
      <c r="B40" s="120"/>
      <c r="C40" s="120"/>
      <c r="D40" s="120"/>
      <c r="M40" s="109" t="s">
        <v>59</v>
      </c>
      <c r="N40" s="116">
        <f>O8</f>
        <v>0.21824492291822689</v>
      </c>
    </row>
    <row r="41" spans="1:16" x14ac:dyDescent="0.2">
      <c r="B41" s="78"/>
      <c r="C41" s="78"/>
      <c r="D41" s="78"/>
      <c r="M41" s="109" t="s">
        <v>117</v>
      </c>
      <c r="N41" s="116">
        <f>O9</f>
        <v>0.15296581524017178</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{B3364112-E22A-481E-AC7A-3A6A33F231B5}</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{03C23AEA-A1D6-4B20-B6C9-E3C2D3661D87}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B3364112-E22A-481E-AC7A-3A6A33F231B5}">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03C23AEA-A1D6-4B20-B6C9-E3C2D3661D87}">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dimension ref="A1:U41"/>
  <sheetViews>
    <sheetView showGridLines="0" view="pageBreakPreview" topLeftCell="A16" zoomScaleNormal="70" zoomScaleSheetLayoutView="100" workbookViewId="0">
      <selection activeCell="T52" sqref="T52"/>
    </sheetView>
  </sheetViews>
  <sheetFormatPr defaultColWidth="9.140625" defaultRowHeight="12" x14ac:dyDescent="0.2"/>
  <cols>
    <col min="1" max="1" width="31.7109375" style="74" customWidth="1"/>
    <col min="2" max="13" width="8" style="74" customWidth="1"/>
    <col min="14" max="14" width="8.42578125" style="74" customWidth="1"/>
    <col min="15" max="15" width="7.85546875" style="74" customWidth="1"/>
    <col min="16" max="21" width="9.140625" style="74" customWidth="1"/>
    <col min="22" max="16384" width="9.140625" style="74"/>
  </cols>
  <sheetData>
    <row r="1" spans="1:21" ht="18" x14ac:dyDescent="0.25">
      <c r="A1" s="247" t="s">
        <v>294</v>
      </c>
      <c r="O1" s="250" t="str">
        <f>'3'!N1</f>
        <v>2024</v>
      </c>
    </row>
    <row r="2" spans="1:21" ht="1.5" customHeight="1" x14ac:dyDescent="0.2">
      <c r="F2" s="103"/>
      <c r="G2" s="103"/>
      <c r="H2" s="103"/>
      <c r="I2" s="103"/>
      <c r="J2" s="103"/>
      <c r="K2" s="103"/>
    </row>
    <row r="3" spans="1:21" ht="12" customHeight="1" x14ac:dyDescent="0.2">
      <c r="F3" s="103"/>
      <c r="G3" s="103"/>
      <c r="H3" s="103"/>
      <c r="I3" s="103"/>
      <c r="J3" s="103"/>
      <c r="K3" s="103"/>
    </row>
    <row r="4" spans="1:21" x14ac:dyDescent="0.2">
      <c r="A4" s="7"/>
      <c r="B4" s="127"/>
      <c r="C4" s="127"/>
      <c r="D4" s="127"/>
      <c r="E4" s="127"/>
      <c r="F4" s="109"/>
      <c r="K4" s="109"/>
      <c r="L4" s="126"/>
    </row>
    <row r="5" spans="1:21" ht="12.75" customHeight="1" x14ac:dyDescent="0.2">
      <c r="A5" s="177"/>
      <c r="B5" s="333" t="s">
        <v>42</v>
      </c>
      <c r="C5" s="334"/>
      <c r="D5" s="335"/>
      <c r="E5" s="334" t="s">
        <v>43</v>
      </c>
      <c r="F5" s="334"/>
      <c r="G5" s="334"/>
      <c r="H5" s="333" t="s">
        <v>44</v>
      </c>
      <c r="I5" s="334"/>
      <c r="J5" s="335"/>
      <c r="K5" s="333" t="s">
        <v>45</v>
      </c>
      <c r="L5" s="334"/>
      <c r="M5" s="335"/>
      <c r="N5" s="336" t="s">
        <v>7</v>
      </c>
      <c r="O5" s="343" t="s">
        <v>216</v>
      </c>
    </row>
    <row r="6" spans="1:21" x14ac:dyDescent="0.2">
      <c r="A6" s="176"/>
      <c r="B6" s="288" t="s">
        <v>8</v>
      </c>
      <c r="C6" s="287" t="s">
        <v>9</v>
      </c>
      <c r="D6" s="289" t="s">
        <v>10</v>
      </c>
      <c r="E6" s="231" t="s">
        <v>11</v>
      </c>
      <c r="F6" s="231" t="s">
        <v>12</v>
      </c>
      <c r="G6" s="231" t="s">
        <v>13</v>
      </c>
      <c r="H6" s="288" t="s">
        <v>14</v>
      </c>
      <c r="I6" s="287" t="s">
        <v>15</v>
      </c>
      <c r="J6" s="289" t="s">
        <v>16</v>
      </c>
      <c r="K6" s="288" t="s">
        <v>17</v>
      </c>
      <c r="L6" s="287" t="s">
        <v>18</v>
      </c>
      <c r="M6" s="289" t="s">
        <v>19</v>
      </c>
      <c r="N6" s="336"/>
      <c r="O6" s="343"/>
      <c r="P6" s="109"/>
      <c r="U6" s="109"/>
    </row>
    <row r="7" spans="1:21" ht="13.5" x14ac:dyDescent="0.2">
      <c r="A7" s="170" t="s">
        <v>203</v>
      </c>
      <c r="B7" s="294">
        <v>1269.7549999999994</v>
      </c>
      <c r="C7" s="203">
        <v>1269.7549999999994</v>
      </c>
      <c r="D7" s="295">
        <v>1269.4149999999995</v>
      </c>
      <c r="E7" s="203">
        <v>1269.6609999999994</v>
      </c>
      <c r="F7" s="203">
        <v>1269.6609999999994</v>
      </c>
      <c r="G7" s="203">
        <v>1270.7349999999992</v>
      </c>
      <c r="H7" s="294">
        <v>1270.7349999999992</v>
      </c>
      <c r="I7" s="203">
        <v>1270.7349999999992</v>
      </c>
      <c r="J7" s="295">
        <v>1270.7149999999992</v>
      </c>
      <c r="K7" s="294">
        <v>1270.2169999999992</v>
      </c>
      <c r="L7" s="203">
        <v>1270.2169999999992</v>
      </c>
      <c r="M7" s="295">
        <v>1272.7769999999991</v>
      </c>
      <c r="N7" s="203">
        <v>1272.7769999999991</v>
      </c>
      <c r="O7" s="210">
        <v>3.3806969432742064E-2</v>
      </c>
      <c r="P7" s="111"/>
      <c r="U7" s="60"/>
    </row>
    <row r="8" spans="1:21" x14ac:dyDescent="0.2">
      <c r="A8" s="170" t="s">
        <v>163</v>
      </c>
      <c r="B8" s="294">
        <v>888.16049699999985</v>
      </c>
      <c r="C8" s="203">
        <v>660.40199399999972</v>
      </c>
      <c r="D8" s="295">
        <v>590.69352200000014</v>
      </c>
      <c r="E8" s="203">
        <v>519.46125699999982</v>
      </c>
      <c r="F8" s="203">
        <v>425.39504800000003</v>
      </c>
      <c r="G8" s="203">
        <v>383.91328499999997</v>
      </c>
      <c r="H8" s="294">
        <v>291.35210799999999</v>
      </c>
      <c r="I8" s="203">
        <v>310.11794600000013</v>
      </c>
      <c r="J8" s="295">
        <v>403.07138299999997</v>
      </c>
      <c r="K8" s="294">
        <v>520.99694399999998</v>
      </c>
      <c r="L8" s="203">
        <v>660.86000299999989</v>
      </c>
      <c r="M8" s="295">
        <v>750.98592599999984</v>
      </c>
      <c r="N8" s="203">
        <v>6405.4099129999995</v>
      </c>
      <c r="O8" s="210">
        <v>4.8220123655509393E-2</v>
      </c>
      <c r="P8" s="111"/>
      <c r="U8" s="60"/>
    </row>
    <row r="9" spans="1:21" x14ac:dyDescent="0.2">
      <c r="A9" s="170" t="s">
        <v>164</v>
      </c>
      <c r="B9" s="294">
        <v>518.51942999999994</v>
      </c>
      <c r="C9" s="203">
        <v>351.24500399999999</v>
      </c>
      <c r="D9" s="295">
        <v>323.23693199999997</v>
      </c>
      <c r="E9" s="203">
        <v>240.63858000000002</v>
      </c>
      <c r="F9" s="203">
        <v>163.131426</v>
      </c>
      <c r="G9" s="203">
        <v>142.341219</v>
      </c>
      <c r="H9" s="294">
        <v>117.41051999999999</v>
      </c>
      <c r="I9" s="203">
        <v>124.56775200000001</v>
      </c>
      <c r="J9" s="295">
        <v>157.28272200000001</v>
      </c>
      <c r="K9" s="294">
        <v>253.773763</v>
      </c>
      <c r="L9" s="203">
        <v>386.26366200000007</v>
      </c>
      <c r="M9" s="295">
        <v>420.39111200000002</v>
      </c>
      <c r="N9" s="203">
        <v>3198.8021220000001</v>
      </c>
      <c r="O9" s="211">
        <v>4.3817653524950664E-2</v>
      </c>
      <c r="P9" s="101"/>
      <c r="U9" s="104"/>
    </row>
    <row r="10" spans="1:21" x14ac:dyDescent="0.2">
      <c r="A10" s="173" t="s">
        <v>40</v>
      </c>
      <c r="B10" s="296">
        <v>80.587635000000006</v>
      </c>
      <c r="C10" s="204">
        <v>80.720237999999995</v>
      </c>
      <c r="D10" s="297">
        <v>51.354012000000004</v>
      </c>
      <c r="E10" s="204">
        <v>33.836576000000001</v>
      </c>
      <c r="F10" s="204">
        <v>17.278586999999998</v>
      </c>
      <c r="G10" s="204">
        <v>11.078014999999999</v>
      </c>
      <c r="H10" s="296">
        <v>8.2426630000000003</v>
      </c>
      <c r="I10" s="204">
        <v>7.4677620000000005</v>
      </c>
      <c r="J10" s="297">
        <v>15.057658999999999</v>
      </c>
      <c r="K10" s="296">
        <v>51.045484999999999</v>
      </c>
      <c r="L10" s="204">
        <v>88.071816000000013</v>
      </c>
      <c r="M10" s="297">
        <v>76.701584999999994</v>
      </c>
      <c r="N10" s="204">
        <v>521.44203300000004</v>
      </c>
      <c r="O10" s="212">
        <v>5.7248556451613967E-2</v>
      </c>
      <c r="P10" s="101"/>
      <c r="U10" s="128"/>
    </row>
    <row r="11" spans="1:21" x14ac:dyDescent="0.2">
      <c r="A11" s="173" t="s">
        <v>39</v>
      </c>
      <c r="B11" s="296">
        <v>0.91243000000000007</v>
      </c>
      <c r="C11" s="204">
        <v>2.0799099999999999</v>
      </c>
      <c r="D11" s="297">
        <v>1.06294</v>
      </c>
      <c r="E11" s="204">
        <v>0.48348000000000002</v>
      </c>
      <c r="F11" s="204">
        <v>0.31219000000000002</v>
      </c>
      <c r="G11" s="204">
        <v>0.24035000000000004</v>
      </c>
      <c r="H11" s="296">
        <v>0.18681</v>
      </c>
      <c r="I11" s="204">
        <v>0.33278999999999997</v>
      </c>
      <c r="J11" s="297">
        <v>0.22947999999999999</v>
      </c>
      <c r="K11" s="296">
        <v>0.59475999999999996</v>
      </c>
      <c r="L11" s="204">
        <v>1.2342599999999999</v>
      </c>
      <c r="M11" s="297">
        <v>1.2598400000000001</v>
      </c>
      <c r="N11" s="204">
        <v>8.9292400000000001</v>
      </c>
      <c r="O11" s="212">
        <v>1.8021142035778211E-2</v>
      </c>
      <c r="P11" s="101"/>
      <c r="U11" s="128"/>
    </row>
    <row r="12" spans="1:21" x14ac:dyDescent="0.2">
      <c r="A12" s="173" t="s">
        <v>38</v>
      </c>
      <c r="B12" s="296">
        <v>0</v>
      </c>
      <c r="C12" s="204">
        <v>0</v>
      </c>
      <c r="D12" s="297">
        <v>0</v>
      </c>
      <c r="E12" s="204">
        <v>0</v>
      </c>
      <c r="F12" s="204">
        <v>0</v>
      </c>
      <c r="G12" s="204">
        <v>0.64002999999999999</v>
      </c>
      <c r="H12" s="296">
        <v>0</v>
      </c>
      <c r="I12" s="204">
        <v>0.69544000000000006</v>
      </c>
      <c r="J12" s="297">
        <v>0</v>
      </c>
      <c r="K12" s="296">
        <v>5.1639200000000001</v>
      </c>
      <c r="L12" s="204">
        <v>9.553090000000001</v>
      </c>
      <c r="M12" s="297">
        <v>10.085760000000001</v>
      </c>
      <c r="N12" s="204">
        <v>26.138240000000003</v>
      </c>
      <c r="O12" s="212">
        <v>5.0691481880163411E-3</v>
      </c>
      <c r="P12" s="101"/>
      <c r="U12" s="128"/>
    </row>
    <row r="13" spans="1:21" x14ac:dyDescent="0.2">
      <c r="A13" s="173" t="s">
        <v>60</v>
      </c>
      <c r="B13" s="296">
        <v>0</v>
      </c>
      <c r="C13" s="204">
        <v>0</v>
      </c>
      <c r="D13" s="297">
        <v>0</v>
      </c>
      <c r="E13" s="204">
        <v>2.8000000000000001E-2</v>
      </c>
      <c r="F13" s="204">
        <v>5.28E-2</v>
      </c>
      <c r="G13" s="204">
        <v>5.1200000000000002E-2</v>
      </c>
      <c r="H13" s="296">
        <v>4.6200000000000005E-2</v>
      </c>
      <c r="I13" s="204">
        <v>1.66E-2</v>
      </c>
      <c r="J13" s="297">
        <v>1.6899999999999998E-2</v>
      </c>
      <c r="K13" s="296">
        <v>0</v>
      </c>
      <c r="L13" s="204">
        <v>2.9999999999999997E-4</v>
      </c>
      <c r="M13" s="297">
        <v>0</v>
      </c>
      <c r="N13" s="204">
        <v>0.21200000000000002</v>
      </c>
      <c r="O13" s="212">
        <v>2.4017859045552259E-3</v>
      </c>
      <c r="P13" s="101"/>
      <c r="U13" s="128"/>
    </row>
    <row r="14" spans="1:21" x14ac:dyDescent="0.2">
      <c r="A14" s="173" t="s">
        <v>61</v>
      </c>
      <c r="B14" s="296">
        <v>3.8140000000000001E-3</v>
      </c>
      <c r="C14" s="204">
        <v>2.428E-3</v>
      </c>
      <c r="D14" s="297">
        <v>8.7070000000000012E-3</v>
      </c>
      <c r="E14" s="204">
        <v>1.7762E-2</v>
      </c>
      <c r="F14" s="204">
        <v>2.0033000000000002E-2</v>
      </c>
      <c r="G14" s="204">
        <v>1.5264E-2</v>
      </c>
      <c r="H14" s="296">
        <v>1.3736E-2</v>
      </c>
      <c r="I14" s="204">
        <v>3.6469999999999995E-2</v>
      </c>
      <c r="J14" s="297">
        <v>4.7563000000000001E-2</v>
      </c>
      <c r="K14" s="296">
        <v>0.49150700000000003</v>
      </c>
      <c r="L14" s="204">
        <v>0.60983600000000004</v>
      </c>
      <c r="M14" s="297">
        <v>0.54633399999999999</v>
      </c>
      <c r="N14" s="204">
        <v>1.8134540000000001</v>
      </c>
      <c r="O14" s="212">
        <v>1.9253176714066428E-2</v>
      </c>
      <c r="P14" s="101"/>
      <c r="U14" s="128"/>
    </row>
    <row r="15" spans="1:21" x14ac:dyDescent="0.2">
      <c r="A15" s="173" t="s">
        <v>62</v>
      </c>
      <c r="B15" s="296">
        <v>0</v>
      </c>
      <c r="C15" s="204">
        <v>0</v>
      </c>
      <c r="D15" s="297">
        <v>0</v>
      </c>
      <c r="E15" s="204">
        <v>0</v>
      </c>
      <c r="F15" s="204">
        <v>0</v>
      </c>
      <c r="G15" s="204">
        <v>0</v>
      </c>
      <c r="H15" s="296">
        <v>0</v>
      </c>
      <c r="I15" s="204">
        <v>0</v>
      </c>
      <c r="J15" s="297">
        <v>0</v>
      </c>
      <c r="K15" s="296">
        <v>0</v>
      </c>
      <c r="L15" s="204">
        <v>0</v>
      </c>
      <c r="M15" s="297">
        <v>0</v>
      </c>
      <c r="N15" s="204">
        <v>0</v>
      </c>
      <c r="O15" s="212">
        <v>0</v>
      </c>
      <c r="P15" s="101"/>
      <c r="U15" s="128"/>
    </row>
    <row r="16" spans="1:21" x14ac:dyDescent="0.2">
      <c r="A16" s="173" t="s">
        <v>37</v>
      </c>
      <c r="B16" s="296">
        <v>283.211997</v>
      </c>
      <c r="C16" s="204">
        <v>166.43351100000001</v>
      </c>
      <c r="D16" s="297">
        <v>149.89263</v>
      </c>
      <c r="E16" s="204">
        <v>139.25497300000001</v>
      </c>
      <c r="F16" s="204">
        <v>99.634473999999997</v>
      </c>
      <c r="G16" s="204">
        <v>68.746934999999993</v>
      </c>
      <c r="H16" s="296">
        <v>2.3717470000000005</v>
      </c>
      <c r="I16" s="204">
        <v>70.780788000000001</v>
      </c>
      <c r="J16" s="297">
        <v>87.479300000000009</v>
      </c>
      <c r="K16" s="296">
        <v>115.13474000000001</v>
      </c>
      <c r="L16" s="204">
        <v>148.05115499999999</v>
      </c>
      <c r="M16" s="297">
        <v>170.98197200000001</v>
      </c>
      <c r="N16" s="204">
        <v>1501.9742219999998</v>
      </c>
      <c r="O16" s="212">
        <v>4.8964465986423872E-2</v>
      </c>
      <c r="P16" s="101"/>
      <c r="U16" s="128"/>
    </row>
    <row r="17" spans="1:21" x14ac:dyDescent="0.2">
      <c r="A17" s="173" t="s">
        <v>72</v>
      </c>
      <c r="B17" s="296">
        <v>0</v>
      </c>
      <c r="C17" s="204">
        <v>0</v>
      </c>
      <c r="D17" s="297">
        <v>0</v>
      </c>
      <c r="E17" s="204">
        <v>0</v>
      </c>
      <c r="F17" s="204">
        <v>0</v>
      </c>
      <c r="G17" s="204">
        <v>0</v>
      </c>
      <c r="H17" s="296">
        <v>0</v>
      </c>
      <c r="I17" s="204">
        <v>0</v>
      </c>
      <c r="J17" s="297">
        <v>0</v>
      </c>
      <c r="K17" s="296">
        <v>0</v>
      </c>
      <c r="L17" s="204">
        <v>0</v>
      </c>
      <c r="M17" s="297">
        <v>0</v>
      </c>
      <c r="N17" s="204">
        <v>0</v>
      </c>
      <c r="O17" s="212">
        <v>0</v>
      </c>
      <c r="P17" s="101"/>
      <c r="U17" s="128"/>
    </row>
    <row r="18" spans="1:21" x14ac:dyDescent="0.2">
      <c r="A18" s="173" t="s">
        <v>36</v>
      </c>
      <c r="B18" s="296">
        <v>0</v>
      </c>
      <c r="C18" s="204">
        <v>0</v>
      </c>
      <c r="D18" s="297">
        <v>0</v>
      </c>
      <c r="E18" s="204">
        <v>0</v>
      </c>
      <c r="F18" s="204">
        <v>0</v>
      </c>
      <c r="G18" s="204">
        <v>0</v>
      </c>
      <c r="H18" s="296">
        <v>0</v>
      </c>
      <c r="I18" s="204">
        <v>0</v>
      </c>
      <c r="J18" s="297">
        <v>0</v>
      </c>
      <c r="K18" s="296">
        <v>0</v>
      </c>
      <c r="L18" s="204">
        <v>0</v>
      </c>
      <c r="M18" s="297">
        <v>0</v>
      </c>
      <c r="N18" s="204">
        <v>0</v>
      </c>
      <c r="O18" s="212">
        <v>0</v>
      </c>
      <c r="P18" s="101"/>
      <c r="U18" s="128"/>
    </row>
    <row r="19" spans="1:21" x14ac:dyDescent="0.2">
      <c r="A19" s="173" t="s">
        <v>35</v>
      </c>
      <c r="B19" s="296">
        <v>1.351</v>
      </c>
      <c r="C19" s="204">
        <v>2.105</v>
      </c>
      <c r="D19" s="297">
        <v>3.444</v>
      </c>
      <c r="E19" s="204">
        <v>1.82</v>
      </c>
      <c r="F19" s="204">
        <v>1.208</v>
      </c>
      <c r="G19" s="204">
        <v>0.67</v>
      </c>
      <c r="H19" s="296">
        <v>0.79400000000000004</v>
      </c>
      <c r="I19" s="204">
        <v>0.52900000000000003</v>
      </c>
      <c r="J19" s="297">
        <v>1.488</v>
      </c>
      <c r="K19" s="296">
        <v>0.53700000000000003</v>
      </c>
      <c r="L19" s="204">
        <v>2.907</v>
      </c>
      <c r="M19" s="297">
        <v>1.036</v>
      </c>
      <c r="N19" s="204">
        <v>17.889000000000003</v>
      </c>
      <c r="O19" s="212">
        <v>1.8448095908846655E-2</v>
      </c>
      <c r="P19" s="101"/>
      <c r="U19" s="128"/>
    </row>
    <row r="20" spans="1:21" x14ac:dyDescent="0.2">
      <c r="A20" s="173" t="s">
        <v>34</v>
      </c>
      <c r="B20" s="296">
        <v>6.8319999999999999</v>
      </c>
      <c r="C20" s="204">
        <v>1.0389999999999999</v>
      </c>
      <c r="D20" s="297">
        <v>0</v>
      </c>
      <c r="E20" s="204">
        <v>2.9209999999999998</v>
      </c>
      <c r="F20" s="204">
        <v>0</v>
      </c>
      <c r="G20" s="204">
        <v>0</v>
      </c>
      <c r="H20" s="296">
        <v>0</v>
      </c>
      <c r="I20" s="204">
        <v>0</v>
      </c>
      <c r="J20" s="297">
        <v>1.7110000000000001</v>
      </c>
      <c r="K20" s="296">
        <v>2.7930000000000001</v>
      </c>
      <c r="L20" s="204">
        <v>6.77</v>
      </c>
      <c r="M20" s="297">
        <v>6.4409999999999998</v>
      </c>
      <c r="N20" s="204">
        <v>28.506999999999998</v>
      </c>
      <c r="O20" s="212">
        <v>0.70094639689037175</v>
      </c>
      <c r="P20" s="101"/>
      <c r="U20" s="128"/>
    </row>
    <row r="21" spans="1:21" x14ac:dyDescent="0.2">
      <c r="A21" s="173" t="s">
        <v>33</v>
      </c>
      <c r="B21" s="296">
        <v>2.0880000000000001</v>
      </c>
      <c r="C21" s="204">
        <v>2.5846</v>
      </c>
      <c r="D21" s="297">
        <v>2.2330000000000001</v>
      </c>
      <c r="E21" s="204">
        <v>2.4420999999999999</v>
      </c>
      <c r="F21" s="204">
        <v>2.9686999999999997</v>
      </c>
      <c r="G21" s="204">
        <v>2.6740999999999997</v>
      </c>
      <c r="H21" s="296">
        <v>2.3142</v>
      </c>
      <c r="I21" s="204">
        <v>2.5369000000000002</v>
      </c>
      <c r="J21" s="297">
        <v>2.0718000000000001</v>
      </c>
      <c r="K21" s="296">
        <v>2.581</v>
      </c>
      <c r="L21" s="204">
        <v>1.6964000000000001</v>
      </c>
      <c r="M21" s="297">
        <v>2.4251999999999998</v>
      </c>
      <c r="N21" s="204">
        <v>28.616</v>
      </c>
      <c r="O21" s="212">
        <v>8.6529658567828464E-3</v>
      </c>
      <c r="P21" s="101"/>
      <c r="U21" s="128"/>
    </row>
    <row r="22" spans="1:21" x14ac:dyDescent="0.2">
      <c r="A22" s="173" t="s">
        <v>32</v>
      </c>
      <c r="B22" s="296">
        <v>11.397</v>
      </c>
      <c r="C22" s="204">
        <v>10.006</v>
      </c>
      <c r="D22" s="297">
        <v>18.135000000000002</v>
      </c>
      <c r="E22" s="204">
        <v>7.49</v>
      </c>
      <c r="F22" s="204">
        <v>6.1139999999999999</v>
      </c>
      <c r="G22" s="204">
        <v>7.2809999999999997</v>
      </c>
      <c r="H22" s="296">
        <v>6.6260000000000003</v>
      </c>
      <c r="I22" s="204">
        <v>4.641</v>
      </c>
      <c r="J22" s="297">
        <v>5.819</v>
      </c>
      <c r="K22" s="296">
        <v>12.545999999999999</v>
      </c>
      <c r="L22" s="204">
        <v>14.808999999999999</v>
      </c>
      <c r="M22" s="297">
        <v>15.314</v>
      </c>
      <c r="N22" s="204">
        <v>120.178</v>
      </c>
      <c r="O22" s="212">
        <v>5.6213091778923356E-2</v>
      </c>
      <c r="P22" s="101"/>
      <c r="U22" s="128"/>
    </row>
    <row r="23" spans="1:21" x14ac:dyDescent="0.2">
      <c r="A23" s="173" t="s">
        <v>3</v>
      </c>
      <c r="B23" s="296">
        <v>0</v>
      </c>
      <c r="C23" s="204">
        <v>0</v>
      </c>
      <c r="D23" s="297">
        <v>0</v>
      </c>
      <c r="E23" s="204">
        <v>0</v>
      </c>
      <c r="F23" s="204">
        <v>0</v>
      </c>
      <c r="G23" s="204">
        <v>0</v>
      </c>
      <c r="H23" s="296">
        <v>0</v>
      </c>
      <c r="I23" s="204">
        <v>0</v>
      </c>
      <c r="J23" s="297">
        <v>0</v>
      </c>
      <c r="K23" s="296">
        <v>0</v>
      </c>
      <c r="L23" s="204">
        <v>0</v>
      </c>
      <c r="M23" s="297">
        <v>0</v>
      </c>
      <c r="N23" s="204">
        <v>0</v>
      </c>
      <c r="O23" s="212">
        <v>0</v>
      </c>
      <c r="P23" s="101"/>
      <c r="U23" s="128"/>
    </row>
    <row r="24" spans="1:21" x14ac:dyDescent="0.2">
      <c r="A24" s="173" t="s">
        <v>31</v>
      </c>
      <c r="B24" s="296">
        <v>3.7740000000000003E-2</v>
      </c>
      <c r="C24" s="204">
        <v>0.27149000000000001</v>
      </c>
      <c r="D24" s="297">
        <v>0.21828</v>
      </c>
      <c r="E24" s="204">
        <v>3.3780000000000004E-2</v>
      </c>
      <c r="F24" s="204">
        <v>8.7500000000000008E-3</v>
      </c>
      <c r="G24" s="204">
        <v>0.11518</v>
      </c>
      <c r="H24" s="296">
        <v>0</v>
      </c>
      <c r="I24" s="204">
        <v>3.8420000000000003E-2</v>
      </c>
      <c r="J24" s="297">
        <v>0.38060000000000005</v>
      </c>
      <c r="K24" s="296">
        <v>0.10937000000000001</v>
      </c>
      <c r="L24" s="204">
        <v>0.33502999999999999</v>
      </c>
      <c r="M24" s="297">
        <v>9.4730000000000009E-2</v>
      </c>
      <c r="N24" s="204">
        <v>1.6433700000000002</v>
      </c>
      <c r="O24" s="212">
        <v>7.9252035017847618E-3</v>
      </c>
      <c r="P24" s="101"/>
      <c r="U24" s="128"/>
    </row>
    <row r="25" spans="1:21" x14ac:dyDescent="0.2">
      <c r="A25" s="173" t="s">
        <v>30</v>
      </c>
      <c r="B25" s="296">
        <v>132.09781399999997</v>
      </c>
      <c r="C25" s="204">
        <v>86.002827000000025</v>
      </c>
      <c r="D25" s="297">
        <v>96.888362999999998</v>
      </c>
      <c r="E25" s="204">
        <v>52.310909000000002</v>
      </c>
      <c r="F25" s="204">
        <v>35.533891999999994</v>
      </c>
      <c r="G25" s="204">
        <v>50.829145000000004</v>
      </c>
      <c r="H25" s="296">
        <v>96.815163999999996</v>
      </c>
      <c r="I25" s="204">
        <v>37.492581999999999</v>
      </c>
      <c r="J25" s="297">
        <v>42.981420000000007</v>
      </c>
      <c r="K25" s="296">
        <v>62.776980999999999</v>
      </c>
      <c r="L25" s="204">
        <v>112.225775</v>
      </c>
      <c r="M25" s="297">
        <v>135.50469099999998</v>
      </c>
      <c r="N25" s="204">
        <v>941.45956299999989</v>
      </c>
      <c r="O25" s="212">
        <v>4.7542664320763942E-2</v>
      </c>
      <c r="P25" s="101"/>
      <c r="U25" s="98"/>
    </row>
    <row r="26" spans="1:21" ht="13.5" customHeight="1" x14ac:dyDescent="0.2">
      <c r="A26" s="171" t="s">
        <v>305</v>
      </c>
      <c r="B26" s="294">
        <v>510.36825799999997</v>
      </c>
      <c r="C26" s="203">
        <v>342.93974800000001</v>
      </c>
      <c r="D26" s="295">
        <v>315.418972</v>
      </c>
      <c r="E26" s="203">
        <v>233.89828499999999</v>
      </c>
      <c r="F26" s="203">
        <v>157.66213000000002</v>
      </c>
      <c r="G26" s="203">
        <v>136.09337500000001</v>
      </c>
      <c r="H26" s="294">
        <v>111.29478800000001</v>
      </c>
      <c r="I26" s="203">
        <v>118.84555699999999</v>
      </c>
      <c r="J26" s="295">
        <v>150.74058499999998</v>
      </c>
      <c r="K26" s="294">
        <v>246.77762300000003</v>
      </c>
      <c r="L26" s="203">
        <v>378.78769500000004</v>
      </c>
      <c r="M26" s="295">
        <v>411.275554</v>
      </c>
      <c r="N26" s="203">
        <v>3114.1025699999996</v>
      </c>
      <c r="O26" s="211">
        <v>4.7234984328387977E-2</v>
      </c>
      <c r="P26" s="10"/>
      <c r="U26" s="78"/>
    </row>
    <row r="27" spans="1:21" ht="12.75" customHeight="1" x14ac:dyDescent="0.2">
      <c r="A27" s="173" t="s">
        <v>26</v>
      </c>
      <c r="B27" s="296">
        <v>206.14100500000001</v>
      </c>
      <c r="C27" s="204">
        <v>156.205398</v>
      </c>
      <c r="D27" s="297">
        <v>148.64779099999998</v>
      </c>
      <c r="E27" s="204">
        <v>121.953813</v>
      </c>
      <c r="F27" s="204">
        <v>106.90447900000001</v>
      </c>
      <c r="G27" s="204">
        <v>94.864649</v>
      </c>
      <c r="H27" s="296">
        <v>74.761116999999999</v>
      </c>
      <c r="I27" s="204">
        <v>82.473798000000002</v>
      </c>
      <c r="J27" s="297">
        <v>99.572463999999997</v>
      </c>
      <c r="K27" s="296">
        <v>124.02225</v>
      </c>
      <c r="L27" s="204">
        <v>162.307759</v>
      </c>
      <c r="M27" s="297">
        <v>141.82248800000002</v>
      </c>
      <c r="N27" s="204">
        <v>1519.677011</v>
      </c>
      <c r="O27" s="212">
        <v>0.10309026390560058</v>
      </c>
      <c r="P27" s="101"/>
      <c r="U27" s="78"/>
    </row>
    <row r="28" spans="1:21" ht="12.75" customHeight="1" x14ac:dyDescent="0.2">
      <c r="A28" s="173" t="s">
        <v>0</v>
      </c>
      <c r="B28" s="296">
        <v>0.26417199999999996</v>
      </c>
      <c r="C28" s="204">
        <v>0.430141</v>
      </c>
      <c r="D28" s="297">
        <v>0.45884999999999998</v>
      </c>
      <c r="E28" s="204">
        <v>0.26155600000000001</v>
      </c>
      <c r="F28" s="204">
        <v>0.22873500000000002</v>
      </c>
      <c r="G28" s="204">
        <v>0.28923000000000004</v>
      </c>
      <c r="H28" s="296">
        <v>8.9999999999999993E-3</v>
      </c>
      <c r="I28" s="204">
        <v>8.9999999999999993E-3</v>
      </c>
      <c r="J28" s="297">
        <v>1.4999999999999999E-2</v>
      </c>
      <c r="K28" s="296">
        <v>6.1490000000000003E-2</v>
      </c>
      <c r="L28" s="204">
        <v>0.12289</v>
      </c>
      <c r="M28" s="297">
        <v>0.17363000000000001</v>
      </c>
      <c r="N28" s="204">
        <v>2.3236939999999997</v>
      </c>
      <c r="O28" s="212">
        <v>1.0346132508863692E-3</v>
      </c>
      <c r="P28" s="101"/>
      <c r="U28" s="78"/>
    </row>
    <row r="29" spans="1:21" ht="12.75" customHeight="1" x14ac:dyDescent="0.2">
      <c r="A29" s="173" t="s">
        <v>1</v>
      </c>
      <c r="B29" s="296">
        <v>3.14662</v>
      </c>
      <c r="C29" s="204">
        <v>1.95702</v>
      </c>
      <c r="D29" s="297">
        <v>1.4041700000000001</v>
      </c>
      <c r="E29" s="204">
        <v>0.94679999999999997</v>
      </c>
      <c r="F29" s="204">
        <v>0.27111000000000002</v>
      </c>
      <c r="G29" s="204">
        <v>0.1724</v>
      </c>
      <c r="H29" s="296">
        <v>8.3360000000000004E-2</v>
      </c>
      <c r="I29" s="204">
        <v>0.10556</v>
      </c>
      <c r="J29" s="297">
        <v>0.17888999999999999</v>
      </c>
      <c r="K29" s="296">
        <v>0.66465999999999992</v>
      </c>
      <c r="L29" s="204">
        <v>1.2731399999999999</v>
      </c>
      <c r="M29" s="297">
        <v>2.36714</v>
      </c>
      <c r="N29" s="204">
        <v>12.570869999999999</v>
      </c>
      <c r="O29" s="212">
        <v>2.3621161062442365E-2</v>
      </c>
      <c r="P29" s="101"/>
      <c r="U29" s="78"/>
    </row>
    <row r="30" spans="1:21" ht="12.75" customHeight="1" x14ac:dyDescent="0.2">
      <c r="A30" s="173" t="s">
        <v>2</v>
      </c>
      <c r="B30" s="296">
        <v>2.208224</v>
      </c>
      <c r="C30" s="204">
        <v>1.255925</v>
      </c>
      <c r="D30" s="297">
        <v>0.98887700000000012</v>
      </c>
      <c r="E30" s="204">
        <v>0.81204600000000005</v>
      </c>
      <c r="F30" s="204">
        <v>0.170679</v>
      </c>
      <c r="G30" s="204">
        <v>0.12078999999999999</v>
      </c>
      <c r="H30" s="296">
        <v>5.9519999999999997E-2</v>
      </c>
      <c r="I30" s="204">
        <v>5.407E-2</v>
      </c>
      <c r="J30" s="297">
        <v>8.0860000000000001E-2</v>
      </c>
      <c r="K30" s="296">
        <v>0.69239800000000007</v>
      </c>
      <c r="L30" s="204">
        <v>1.495209</v>
      </c>
      <c r="M30" s="297">
        <v>2.0023919999999999</v>
      </c>
      <c r="N30" s="204">
        <v>9.9409900000000011</v>
      </c>
      <c r="O30" s="212">
        <v>4.1829203821224695E-2</v>
      </c>
      <c r="P30" s="101"/>
    </row>
    <row r="31" spans="1:21" x14ac:dyDescent="0.2">
      <c r="A31" s="173" t="s">
        <v>6</v>
      </c>
      <c r="B31" s="296">
        <v>1.29525</v>
      </c>
      <c r="C31" s="204">
        <v>1.08507</v>
      </c>
      <c r="D31" s="297">
        <v>1.0360400000000001</v>
      </c>
      <c r="E31" s="204">
        <v>0.73950000000000005</v>
      </c>
      <c r="F31" s="204">
        <v>0.67216000000000009</v>
      </c>
      <c r="G31" s="204">
        <v>0.59483000000000008</v>
      </c>
      <c r="H31" s="296">
        <v>0.57152999999999998</v>
      </c>
      <c r="I31" s="204">
        <v>0.59140999999999999</v>
      </c>
      <c r="J31" s="297">
        <v>0.55513999999999997</v>
      </c>
      <c r="K31" s="296">
        <v>0.87435000000000007</v>
      </c>
      <c r="L31" s="204">
        <v>1.1335899999999999</v>
      </c>
      <c r="M31" s="297">
        <v>1.3458200000000002</v>
      </c>
      <c r="N31" s="204">
        <v>10.49469</v>
      </c>
      <c r="O31" s="212">
        <v>1.9894294123642232E-2</v>
      </c>
      <c r="P31" s="101"/>
    </row>
    <row r="32" spans="1:21" x14ac:dyDescent="0.2">
      <c r="A32" s="173" t="s">
        <v>25</v>
      </c>
      <c r="B32" s="296">
        <v>203.10103799999999</v>
      </c>
      <c r="C32" s="204">
        <v>125.560889</v>
      </c>
      <c r="D32" s="297">
        <v>115.10428899999999</v>
      </c>
      <c r="E32" s="204">
        <v>79.311530999999988</v>
      </c>
      <c r="F32" s="204">
        <v>37.682887000000001</v>
      </c>
      <c r="G32" s="204">
        <v>31.207670999999998</v>
      </c>
      <c r="H32" s="296">
        <v>29.024715</v>
      </c>
      <c r="I32" s="204">
        <v>28.129246000000002</v>
      </c>
      <c r="J32" s="297">
        <v>40.427946000000006</v>
      </c>
      <c r="K32" s="296">
        <v>88.792622999999992</v>
      </c>
      <c r="L32" s="204">
        <v>150.94657699999999</v>
      </c>
      <c r="M32" s="297">
        <v>182.320055</v>
      </c>
      <c r="N32" s="204">
        <v>1111.6094669999998</v>
      </c>
      <c r="O32" s="212">
        <v>3.592909139967855E-2</v>
      </c>
      <c r="P32" s="101"/>
    </row>
    <row r="33" spans="1:16" x14ac:dyDescent="0.2">
      <c r="A33" s="173" t="s">
        <v>5</v>
      </c>
      <c r="B33" s="296">
        <v>93.670826999999989</v>
      </c>
      <c r="C33" s="204">
        <v>56.129656999999995</v>
      </c>
      <c r="D33" s="297">
        <v>47.551063000000013</v>
      </c>
      <c r="E33" s="204">
        <v>29.775099000000001</v>
      </c>
      <c r="F33" s="204">
        <v>11.727079999999999</v>
      </c>
      <c r="G33" s="204">
        <v>8.8438049999999997</v>
      </c>
      <c r="H33" s="296">
        <v>6.7755459999999994</v>
      </c>
      <c r="I33" s="204">
        <v>7.4724729999999999</v>
      </c>
      <c r="J33" s="297">
        <v>9.8068830000000009</v>
      </c>
      <c r="K33" s="296">
        <v>31.229406000000008</v>
      </c>
      <c r="L33" s="204">
        <v>60.546701000000006</v>
      </c>
      <c r="M33" s="297">
        <v>80.154529999999994</v>
      </c>
      <c r="N33" s="204">
        <v>443.68306999999993</v>
      </c>
      <c r="O33" s="212">
        <v>2.9190314457199995E-2</v>
      </c>
      <c r="P33" s="101"/>
    </row>
    <row r="34" spans="1:16" x14ac:dyDescent="0.2">
      <c r="A34" s="173" t="s">
        <v>3</v>
      </c>
      <c r="B34" s="296">
        <v>0.5411220000000001</v>
      </c>
      <c r="C34" s="204">
        <v>0.31564800000000004</v>
      </c>
      <c r="D34" s="297">
        <v>0.22789199999999998</v>
      </c>
      <c r="E34" s="204">
        <v>9.7939999999999999E-2</v>
      </c>
      <c r="F34" s="204">
        <v>5.0000000000000001E-3</v>
      </c>
      <c r="G34" s="204">
        <v>0</v>
      </c>
      <c r="H34" s="296">
        <v>0.01</v>
      </c>
      <c r="I34" s="204">
        <v>0.01</v>
      </c>
      <c r="J34" s="297">
        <v>0.10340200000000001</v>
      </c>
      <c r="K34" s="296">
        <v>0.44044599999999995</v>
      </c>
      <c r="L34" s="204">
        <v>0.96182899999999993</v>
      </c>
      <c r="M34" s="297">
        <v>1.089499</v>
      </c>
      <c r="N34" s="204">
        <v>3.802778</v>
      </c>
      <c r="O34" s="212">
        <v>2.5272861454787555E-3</v>
      </c>
      <c r="P34" s="101"/>
    </row>
    <row r="35" spans="1:16" ht="11.45" customHeight="1" x14ac:dyDescent="0.2">
      <c r="A35" s="198" t="s">
        <v>172</v>
      </c>
      <c r="B35" s="71"/>
      <c r="C35" s="71"/>
      <c r="D35" s="8"/>
      <c r="F35" s="10"/>
      <c r="G35" s="103"/>
      <c r="H35" s="103"/>
      <c r="I35" s="103"/>
      <c r="J35" s="103"/>
      <c r="K35" s="103"/>
      <c r="O35" s="3"/>
    </row>
    <row r="36" spans="1:16" x14ac:dyDescent="0.2">
      <c r="A36" s="198"/>
      <c r="B36" s="71"/>
      <c r="C36" s="71"/>
    </row>
    <row r="37" spans="1:16" x14ac:dyDescent="0.2">
      <c r="B37" s="78"/>
      <c r="C37" s="78"/>
      <c r="D37" s="78"/>
    </row>
    <row r="38" spans="1:16" x14ac:dyDescent="0.2">
      <c r="B38" s="78"/>
      <c r="C38" s="78"/>
      <c r="D38" s="78"/>
    </row>
    <row r="39" spans="1:16" x14ac:dyDescent="0.2">
      <c r="B39" s="78"/>
      <c r="C39" s="78"/>
      <c r="D39" s="78"/>
      <c r="M39" s="109" t="s">
        <v>168</v>
      </c>
      <c r="N39" s="116">
        <f>O7</f>
        <v>3.3806969432742064E-2</v>
      </c>
    </row>
    <row r="40" spans="1:16" x14ac:dyDescent="0.2">
      <c r="B40" s="120"/>
      <c r="C40" s="120"/>
      <c r="D40" s="120"/>
      <c r="M40" s="109" t="s">
        <v>59</v>
      </c>
      <c r="N40" s="116">
        <f>O8</f>
        <v>4.8220123655509393E-2</v>
      </c>
    </row>
    <row r="41" spans="1:16" x14ac:dyDescent="0.2">
      <c r="B41" s="78"/>
      <c r="C41" s="78"/>
      <c r="D41" s="78"/>
      <c r="M41" s="109" t="s">
        <v>117</v>
      </c>
      <c r="N41" s="116">
        <f>O9</f>
        <v>4.3817653524950664E-2</v>
      </c>
    </row>
  </sheetData>
  <mergeCells count="6">
    <mergeCell ref="O5:O6"/>
    <mergeCell ref="B5:D5"/>
    <mergeCell ref="E5:G5"/>
    <mergeCell ref="H5:J5"/>
    <mergeCell ref="K5:M5"/>
    <mergeCell ref="N5:N6"/>
  </mergeCells>
  <conditionalFormatting sqref="O27:O34">
    <cfRule type="dataBar" priority="1">
      <dataBar>
        <cfvo type="num" val="0"/>
        <cfvo type="num" val="1"/>
        <color theme="9"/>
      </dataBar>
      <extLst>
        <ext xmlns:x14="http://schemas.microsoft.com/office/spreadsheetml/2009/9/main" uri="{B025F937-C7B1-47D3-B67F-A62EFF666E3E}">
          <x14:id>{28DDB265-E07C-4FF8-B75C-2570F900831C}</x14:id>
        </ext>
      </extLst>
    </cfRule>
  </conditionalFormatting>
  <conditionalFormatting sqref="O10:O25">
    <cfRule type="dataBar" priority="2">
      <dataBar>
        <cfvo type="num" val="0"/>
        <cfvo type="num" val="1"/>
        <color theme="9"/>
      </dataBar>
      <extLst>
        <ext xmlns:x14="http://schemas.microsoft.com/office/spreadsheetml/2009/9/main" uri="{B025F937-C7B1-47D3-B67F-A62EFF666E3E}">
          <x14:id>{00C56957-FD89-4F86-A313-9C965C06D401}</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8DDB265-E07C-4FF8-B75C-2570F900831C}">
            <x14:dataBar minLength="0" maxLength="100" gradient="0" direction="rightToLeft">
              <x14:cfvo type="num">
                <xm:f>0</xm:f>
              </x14:cfvo>
              <x14:cfvo type="num">
                <xm:f>1</xm:f>
              </x14:cfvo>
              <x14:negativeFillColor rgb="FFFF0000"/>
              <x14:axisColor rgb="FF000000"/>
            </x14:dataBar>
          </x14:cfRule>
          <xm:sqref>O27:O34</xm:sqref>
        </x14:conditionalFormatting>
        <x14:conditionalFormatting xmlns:xm="http://schemas.microsoft.com/office/excel/2006/main">
          <x14:cfRule type="dataBar" id="{00C56957-FD89-4F86-A313-9C965C06D401}">
            <x14:dataBar minLength="0" maxLength="100" gradient="0" direction="rightToLeft">
              <x14:cfvo type="num">
                <xm:f>0</xm:f>
              </x14:cfvo>
              <x14:cfvo type="num">
                <xm:f>1</xm:f>
              </x14:cfvo>
              <x14:negativeFillColor rgb="FFFF0000"/>
              <x14:axisColor rgb="FF000000"/>
            </x14:dataBar>
          </x14:cfRule>
          <xm:sqref>O10:O25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dimension ref="A1:S38"/>
  <sheetViews>
    <sheetView showGridLines="0" view="pageBreakPreview" topLeftCell="A7" zoomScaleNormal="70" zoomScaleSheetLayoutView="100" workbookViewId="0">
      <selection activeCell="T52" sqref="T52"/>
    </sheetView>
  </sheetViews>
  <sheetFormatPr defaultColWidth="9.140625" defaultRowHeight="12" x14ac:dyDescent="0.2"/>
  <cols>
    <col min="1" max="1" width="30.5703125" style="66" customWidth="1"/>
    <col min="2" max="3" width="8.28515625" style="66" customWidth="1"/>
    <col min="4" max="4" width="5.7109375" style="66" customWidth="1"/>
    <col min="5" max="6" width="8.28515625" style="66" customWidth="1"/>
    <col min="7" max="7" width="5.7109375" style="66" customWidth="1"/>
    <col min="8" max="9" width="8.28515625" style="66" customWidth="1"/>
    <col min="10" max="10" width="5.7109375" style="66" customWidth="1"/>
    <col min="11" max="12" width="8.28515625" style="66" customWidth="1"/>
    <col min="13" max="13" width="5.7109375" style="66" customWidth="1"/>
    <col min="14" max="14" width="8.5703125" style="66" customWidth="1"/>
    <col min="15" max="15" width="8.28515625" style="66" customWidth="1"/>
    <col min="16" max="16" width="7.28515625" style="66" customWidth="1"/>
    <col min="17" max="16384" width="9.140625" style="66"/>
  </cols>
  <sheetData>
    <row r="1" spans="1:19" s="76" customFormat="1" ht="20.25" x14ac:dyDescent="0.3">
      <c r="A1" s="185" t="s">
        <v>295</v>
      </c>
      <c r="B1" s="72"/>
      <c r="C1" s="72"/>
      <c r="D1" s="72"/>
      <c r="E1" s="72"/>
      <c r="F1" s="72"/>
      <c r="G1" s="72"/>
      <c r="H1" s="72"/>
      <c r="I1" s="72"/>
      <c r="J1" s="65"/>
      <c r="P1" s="250" t="str">
        <f>'3'!N1</f>
        <v>2024</v>
      </c>
    </row>
    <row r="2" spans="1:19" ht="6" customHeight="1" x14ac:dyDescent="0.2">
      <c r="A2" s="7"/>
      <c r="B2" s="7"/>
      <c r="C2" s="7"/>
      <c r="D2" s="7"/>
      <c r="E2" s="7"/>
      <c r="F2" s="7"/>
      <c r="G2" s="7"/>
      <c r="H2" s="7"/>
      <c r="I2" s="7"/>
      <c r="J2" s="7"/>
    </row>
    <row r="3" spans="1:19" x14ac:dyDescent="0.2">
      <c r="A3" s="332"/>
      <c r="B3" s="333" t="s">
        <v>42</v>
      </c>
      <c r="C3" s="334"/>
      <c r="D3" s="335"/>
      <c r="E3" s="333" t="s">
        <v>43</v>
      </c>
      <c r="F3" s="334"/>
      <c r="G3" s="335"/>
      <c r="H3" s="333" t="s">
        <v>44</v>
      </c>
      <c r="I3" s="334"/>
      <c r="J3" s="335"/>
      <c r="K3" s="333" t="s">
        <v>45</v>
      </c>
      <c r="L3" s="334"/>
      <c r="M3" s="335"/>
      <c r="N3" s="334" t="s">
        <v>7</v>
      </c>
      <c r="O3" s="334"/>
      <c r="P3" s="334"/>
      <c r="Q3" s="130"/>
    </row>
    <row r="4" spans="1:19" ht="28.15" customHeight="1" x14ac:dyDescent="0.2">
      <c r="A4" s="332"/>
      <c r="B4" s="288" t="s">
        <v>166</v>
      </c>
      <c r="C4" s="287" t="s">
        <v>169</v>
      </c>
      <c r="D4" s="300" t="s">
        <v>174</v>
      </c>
      <c r="E4" s="288" t="s">
        <v>166</v>
      </c>
      <c r="F4" s="287" t="s">
        <v>169</v>
      </c>
      <c r="G4" s="300" t="s">
        <v>174</v>
      </c>
      <c r="H4" s="288" t="s">
        <v>166</v>
      </c>
      <c r="I4" s="287" t="s">
        <v>169</v>
      </c>
      <c r="J4" s="300" t="s">
        <v>174</v>
      </c>
      <c r="K4" s="288" t="s">
        <v>166</v>
      </c>
      <c r="L4" s="287" t="s">
        <v>169</v>
      </c>
      <c r="M4" s="300" t="s">
        <v>174</v>
      </c>
      <c r="N4" s="231" t="s">
        <v>166</v>
      </c>
      <c r="O4" s="231" t="s">
        <v>169</v>
      </c>
      <c r="P4" s="232" t="s">
        <v>174</v>
      </c>
      <c r="Q4" s="130"/>
      <c r="S4" s="133"/>
    </row>
    <row r="5" spans="1:19" x14ac:dyDescent="0.2">
      <c r="A5" s="171" t="s">
        <v>194</v>
      </c>
      <c r="B5" s="294">
        <v>42692.914543999999</v>
      </c>
      <c r="C5" s="203">
        <v>28536.291993999999</v>
      </c>
      <c r="D5" s="301">
        <v>0.66840814919276692</v>
      </c>
      <c r="E5" s="294">
        <v>23608.642957000004</v>
      </c>
      <c r="F5" s="203">
        <v>15068.251833999999</v>
      </c>
      <c r="G5" s="301">
        <v>0.63825150227587457</v>
      </c>
      <c r="H5" s="294">
        <v>18487.029532999994</v>
      </c>
      <c r="I5" s="203">
        <v>10986.872925</v>
      </c>
      <c r="J5" s="301">
        <v>0.59430169164754387</v>
      </c>
      <c r="K5" s="294">
        <v>39934.905305</v>
      </c>
      <c r="L5" s="203">
        <v>25994.397488000006</v>
      </c>
      <c r="M5" s="301">
        <v>0.65091922190548956</v>
      </c>
      <c r="N5" s="203">
        <v>124723.492339</v>
      </c>
      <c r="O5" s="203">
        <v>80585.814240999985</v>
      </c>
      <c r="P5" s="252">
        <v>0.64611576159178363</v>
      </c>
      <c r="Q5" s="130"/>
      <c r="S5" s="129"/>
    </row>
    <row r="6" spans="1:19" x14ac:dyDescent="0.2">
      <c r="A6" s="169" t="s">
        <v>40</v>
      </c>
      <c r="B6" s="290">
        <v>7317.1892499999985</v>
      </c>
      <c r="C6" s="286">
        <v>5533.8727340000005</v>
      </c>
      <c r="D6" s="302">
        <v>0.75628394249882247</v>
      </c>
      <c r="E6" s="290">
        <v>5442.4795040000026</v>
      </c>
      <c r="F6" s="286">
        <v>4194.5146349999995</v>
      </c>
      <c r="G6" s="302">
        <v>0.77069920647697443</v>
      </c>
      <c r="H6" s="290">
        <v>4690.8628080000026</v>
      </c>
      <c r="I6" s="286">
        <v>3419.6007849999996</v>
      </c>
      <c r="J6" s="302">
        <v>0.72899185607561634</v>
      </c>
      <c r="K6" s="290">
        <v>6868.4571320000005</v>
      </c>
      <c r="L6" s="286">
        <v>4693.7490260000004</v>
      </c>
      <c r="M6" s="302">
        <v>0.68337749450774332</v>
      </c>
      <c r="N6" s="228">
        <v>24318.988694000003</v>
      </c>
      <c r="O6" s="228">
        <v>17841.73718</v>
      </c>
      <c r="P6" s="253">
        <v>0.73365456946003371</v>
      </c>
      <c r="Q6" s="130"/>
      <c r="R6" s="121"/>
      <c r="S6" s="121"/>
    </row>
    <row r="7" spans="1:19" x14ac:dyDescent="0.2">
      <c r="A7" s="169" t="s">
        <v>39</v>
      </c>
      <c r="B7" s="290">
        <v>588.92313899999965</v>
      </c>
      <c r="C7" s="286">
        <v>554.43162500000017</v>
      </c>
      <c r="D7" s="302">
        <v>0.94143291082336045</v>
      </c>
      <c r="E7" s="290">
        <v>409.45554000000004</v>
      </c>
      <c r="F7" s="286">
        <v>377.72641499999997</v>
      </c>
      <c r="G7" s="302">
        <v>0.92250898595730302</v>
      </c>
      <c r="H7" s="290">
        <v>371.56228200000032</v>
      </c>
      <c r="I7" s="286">
        <v>334.87395899999996</v>
      </c>
      <c r="J7" s="302">
        <v>0.90125929143690553</v>
      </c>
      <c r="K7" s="290">
        <v>601.29062000000079</v>
      </c>
      <c r="L7" s="286">
        <v>563.87569899999994</v>
      </c>
      <c r="M7" s="302">
        <v>0.93777564499509269</v>
      </c>
      <c r="N7" s="228">
        <v>1971.2315810000009</v>
      </c>
      <c r="O7" s="228">
        <v>1830.907698</v>
      </c>
      <c r="P7" s="253">
        <v>0.92881410568269462</v>
      </c>
      <c r="Q7" s="130"/>
      <c r="R7" s="121"/>
      <c r="S7" s="121"/>
    </row>
    <row r="8" spans="1:19" x14ac:dyDescent="0.2">
      <c r="A8" s="169" t="s">
        <v>38</v>
      </c>
      <c r="B8" s="290">
        <v>3029.5087869999993</v>
      </c>
      <c r="C8" s="286">
        <v>2164.1460689999999</v>
      </c>
      <c r="D8" s="302">
        <v>0.71435543553681746</v>
      </c>
      <c r="E8" s="290">
        <v>1247.1947249999996</v>
      </c>
      <c r="F8" s="286">
        <v>790.7399969999999</v>
      </c>
      <c r="G8" s="302">
        <v>0.63401486644357008</v>
      </c>
      <c r="H8" s="290">
        <v>663.06868199999997</v>
      </c>
      <c r="I8" s="286">
        <v>474.79192499999999</v>
      </c>
      <c r="J8" s="302">
        <v>0.71605240586524943</v>
      </c>
      <c r="K8" s="290">
        <v>2727.2325609999994</v>
      </c>
      <c r="L8" s="286">
        <v>1975.3308199999999</v>
      </c>
      <c r="M8" s="302">
        <v>0.72429863453804677</v>
      </c>
      <c r="N8" s="228">
        <v>7667.0047549999981</v>
      </c>
      <c r="O8" s="228">
        <v>5405.0088109999997</v>
      </c>
      <c r="P8" s="253">
        <v>0.70497006115395333</v>
      </c>
      <c r="Q8" s="130"/>
      <c r="R8" s="121"/>
      <c r="S8" s="121"/>
    </row>
    <row r="9" spans="1:19" x14ac:dyDescent="0.2">
      <c r="A9" s="169" t="s">
        <v>60</v>
      </c>
      <c r="B9" s="290">
        <v>28.143942999999997</v>
      </c>
      <c r="C9" s="286">
        <v>0</v>
      </c>
      <c r="D9" s="302">
        <v>0</v>
      </c>
      <c r="E9" s="290">
        <v>33.128182000000002</v>
      </c>
      <c r="F9" s="286">
        <v>0</v>
      </c>
      <c r="G9" s="302">
        <v>0</v>
      </c>
      <c r="H9" s="290">
        <v>30.70467</v>
      </c>
      <c r="I9" s="286">
        <v>0</v>
      </c>
      <c r="J9" s="302">
        <v>0</v>
      </c>
      <c r="K9" s="290">
        <v>22.372195000000001</v>
      </c>
      <c r="L9" s="286">
        <v>0</v>
      </c>
      <c r="M9" s="302">
        <v>0</v>
      </c>
      <c r="N9" s="228">
        <v>114.34899000000001</v>
      </c>
      <c r="O9" s="228">
        <v>0</v>
      </c>
      <c r="P9" s="253">
        <v>0</v>
      </c>
      <c r="Q9" s="130"/>
      <c r="R9" s="121"/>
      <c r="S9" s="121"/>
    </row>
    <row r="10" spans="1:19" x14ac:dyDescent="0.2">
      <c r="A10" s="169" t="s">
        <v>61</v>
      </c>
      <c r="B10" s="290">
        <v>31.268870351584564</v>
      </c>
      <c r="C10" s="286">
        <v>0</v>
      </c>
      <c r="D10" s="302">
        <v>0</v>
      </c>
      <c r="E10" s="290">
        <v>21.309632085333693</v>
      </c>
      <c r="F10" s="286">
        <v>0</v>
      </c>
      <c r="G10" s="302">
        <v>0</v>
      </c>
      <c r="H10" s="290">
        <v>19.004635564259143</v>
      </c>
      <c r="I10" s="286">
        <v>0</v>
      </c>
      <c r="J10" s="302">
        <v>0</v>
      </c>
      <c r="K10" s="290">
        <v>29.552436998822603</v>
      </c>
      <c r="L10" s="286">
        <v>0</v>
      </c>
      <c r="M10" s="302">
        <v>0</v>
      </c>
      <c r="N10" s="228">
        <v>101.135575</v>
      </c>
      <c r="O10" s="228">
        <v>0</v>
      </c>
      <c r="P10" s="253">
        <v>0</v>
      </c>
      <c r="Q10" s="130"/>
      <c r="R10" s="121"/>
      <c r="S10" s="121"/>
    </row>
    <row r="11" spans="1:19" x14ac:dyDescent="0.2">
      <c r="A11" s="169" t="s">
        <v>62</v>
      </c>
      <c r="B11" s="290">
        <v>0.60320999999999991</v>
      </c>
      <c r="C11" s="286">
        <v>0</v>
      </c>
      <c r="D11" s="302">
        <v>0</v>
      </c>
      <c r="E11" s="290">
        <v>0.31223000000000001</v>
      </c>
      <c r="F11" s="286">
        <v>0</v>
      </c>
      <c r="G11" s="302">
        <v>0</v>
      </c>
      <c r="H11" s="290">
        <v>0.35531000000000001</v>
      </c>
      <c r="I11" s="286">
        <v>0</v>
      </c>
      <c r="J11" s="302">
        <v>0</v>
      </c>
      <c r="K11" s="290">
        <v>0.77453900000000009</v>
      </c>
      <c r="L11" s="286">
        <v>0</v>
      </c>
      <c r="M11" s="302">
        <v>0</v>
      </c>
      <c r="N11" s="228">
        <v>2.0452890000000004</v>
      </c>
      <c r="O11" s="228">
        <v>0</v>
      </c>
      <c r="P11" s="253">
        <v>0</v>
      </c>
      <c r="Q11" s="130"/>
      <c r="R11" s="121"/>
      <c r="S11" s="121"/>
    </row>
    <row r="12" spans="1:19" x14ac:dyDescent="0.2">
      <c r="A12" s="169" t="s">
        <v>37</v>
      </c>
      <c r="B12" s="290">
        <v>17181.139490000001</v>
      </c>
      <c r="C12" s="286">
        <v>14418.603309999999</v>
      </c>
      <c r="D12" s="302">
        <v>0.8392111197509402</v>
      </c>
      <c r="E12" s="290">
        <v>7857.3120189999981</v>
      </c>
      <c r="F12" s="286">
        <v>6279.3406560000003</v>
      </c>
      <c r="G12" s="302">
        <v>0.79917160484600092</v>
      </c>
      <c r="H12" s="290">
        <v>5090.9117819999992</v>
      </c>
      <c r="I12" s="286">
        <v>3864.9246109999995</v>
      </c>
      <c r="J12" s="302">
        <v>0.75918121870924227</v>
      </c>
      <c r="K12" s="290">
        <v>15025.105826999998</v>
      </c>
      <c r="L12" s="286">
        <v>12596.302076</v>
      </c>
      <c r="M12" s="302">
        <v>0.83835030654922538</v>
      </c>
      <c r="N12" s="228">
        <v>45154.469117999994</v>
      </c>
      <c r="O12" s="228">
        <v>37159.170652999994</v>
      </c>
      <c r="P12" s="253">
        <v>0.82293450413277425</v>
      </c>
      <c r="Q12" s="130"/>
      <c r="R12" s="121"/>
      <c r="S12" s="121"/>
    </row>
    <row r="13" spans="1:19" x14ac:dyDescent="0.2">
      <c r="A13" s="169" t="s">
        <v>72</v>
      </c>
      <c r="B13" s="290">
        <v>603.74800000000005</v>
      </c>
      <c r="C13" s="286">
        <v>0</v>
      </c>
      <c r="D13" s="302">
        <v>0</v>
      </c>
      <c r="E13" s="290">
        <v>257.66300000000001</v>
      </c>
      <c r="F13" s="286">
        <v>0</v>
      </c>
      <c r="G13" s="302">
        <v>0</v>
      </c>
      <c r="H13" s="290">
        <v>76.334000000000003</v>
      </c>
      <c r="I13" s="286">
        <v>0</v>
      </c>
      <c r="J13" s="302">
        <v>0</v>
      </c>
      <c r="K13" s="290">
        <v>647.90099999999995</v>
      </c>
      <c r="L13" s="286">
        <v>0</v>
      </c>
      <c r="M13" s="302">
        <v>0</v>
      </c>
      <c r="N13" s="228">
        <v>1585.6460000000002</v>
      </c>
      <c r="O13" s="228">
        <v>0</v>
      </c>
      <c r="P13" s="253">
        <v>0</v>
      </c>
      <c r="Q13" s="130"/>
      <c r="R13" s="121"/>
      <c r="S13" s="121"/>
    </row>
    <row r="14" spans="1:19" x14ac:dyDescent="0.2">
      <c r="A14" s="169" t="s">
        <v>36</v>
      </c>
      <c r="B14" s="290">
        <v>0</v>
      </c>
      <c r="C14" s="286">
        <v>0</v>
      </c>
      <c r="D14" s="302">
        <v>0</v>
      </c>
      <c r="E14" s="290">
        <v>0</v>
      </c>
      <c r="F14" s="286">
        <v>0</v>
      </c>
      <c r="G14" s="302">
        <v>0</v>
      </c>
      <c r="H14" s="290">
        <v>0</v>
      </c>
      <c r="I14" s="286">
        <v>0</v>
      </c>
      <c r="J14" s="302">
        <v>0</v>
      </c>
      <c r="K14" s="290">
        <v>5.6000000000000001E-2</v>
      </c>
      <c r="L14" s="286">
        <v>0</v>
      </c>
      <c r="M14" s="302">
        <v>0</v>
      </c>
      <c r="N14" s="228">
        <v>5.6000000000000001E-2</v>
      </c>
      <c r="O14" s="228">
        <v>0</v>
      </c>
      <c r="P14" s="253">
        <v>0</v>
      </c>
      <c r="Q14" s="130"/>
      <c r="R14" s="121"/>
      <c r="S14" s="121"/>
    </row>
    <row r="15" spans="1:19" x14ac:dyDescent="0.2">
      <c r="A15" s="169" t="s">
        <v>35</v>
      </c>
      <c r="B15" s="290">
        <v>1683.356769</v>
      </c>
      <c r="C15" s="286">
        <v>242.61693300000002</v>
      </c>
      <c r="D15" s="302">
        <v>0.14412686452921497</v>
      </c>
      <c r="E15" s="290">
        <v>1576.9098390000001</v>
      </c>
      <c r="F15" s="286">
        <v>221.158466</v>
      </c>
      <c r="G15" s="302">
        <v>0.14024800944881413</v>
      </c>
      <c r="H15" s="290">
        <v>1513.4983689999999</v>
      </c>
      <c r="I15" s="286">
        <v>173.16071299999999</v>
      </c>
      <c r="J15" s="302">
        <v>0.11441090162152662</v>
      </c>
      <c r="K15" s="290">
        <v>1588.1213769999999</v>
      </c>
      <c r="L15" s="286">
        <v>168.90446599999999</v>
      </c>
      <c r="M15" s="302">
        <v>0.10635488473750328</v>
      </c>
      <c r="N15" s="228">
        <v>6361.8863540000002</v>
      </c>
      <c r="O15" s="228">
        <v>805.84057799999994</v>
      </c>
      <c r="P15" s="253">
        <v>0.12666692442459809</v>
      </c>
      <c r="Q15" s="130"/>
      <c r="R15" s="121"/>
      <c r="S15" s="121"/>
    </row>
    <row r="16" spans="1:19" x14ac:dyDescent="0.2">
      <c r="A16" s="169" t="s">
        <v>34</v>
      </c>
      <c r="B16" s="290">
        <v>50.687495000000006</v>
      </c>
      <c r="C16" s="286">
        <v>46.341985000000008</v>
      </c>
      <c r="D16" s="302">
        <v>0.91426859820158801</v>
      </c>
      <c r="E16" s="290">
        <v>35.714547999999994</v>
      </c>
      <c r="F16" s="286">
        <v>14.860562</v>
      </c>
      <c r="G16" s="302">
        <v>0.41609268021535656</v>
      </c>
      <c r="H16" s="290">
        <v>24.228149000000002</v>
      </c>
      <c r="I16" s="286">
        <v>14.694474999999999</v>
      </c>
      <c r="J16" s="302">
        <v>0.60650423604378512</v>
      </c>
      <c r="K16" s="290">
        <v>89.561138</v>
      </c>
      <c r="L16" s="286">
        <v>84.342062999999996</v>
      </c>
      <c r="M16" s="302">
        <v>0.94172612009463297</v>
      </c>
      <c r="N16" s="228">
        <v>200.19132999999999</v>
      </c>
      <c r="O16" s="228">
        <v>160.23908499999999</v>
      </c>
      <c r="P16" s="253">
        <v>0.80042969393329866</v>
      </c>
      <c r="Q16" s="130"/>
      <c r="R16" s="121"/>
      <c r="S16" s="121"/>
    </row>
    <row r="17" spans="1:19" x14ac:dyDescent="0.2">
      <c r="A17" s="169" t="s">
        <v>33</v>
      </c>
      <c r="B17" s="290">
        <v>1087.35636</v>
      </c>
      <c r="C17" s="286">
        <v>894.97812399999998</v>
      </c>
      <c r="D17" s="302">
        <v>0.82307710417953506</v>
      </c>
      <c r="E17" s="290">
        <v>875.69544500000006</v>
      </c>
      <c r="F17" s="286">
        <v>699.75811499999998</v>
      </c>
      <c r="G17" s="302">
        <v>0.79908844906690124</v>
      </c>
      <c r="H17" s="290">
        <v>721.75520400000005</v>
      </c>
      <c r="I17" s="286">
        <v>562.15834599999994</v>
      </c>
      <c r="J17" s="302">
        <v>0.77887674780104521</v>
      </c>
      <c r="K17" s="290">
        <v>1062.6119569999998</v>
      </c>
      <c r="L17" s="286">
        <v>851.9891090000001</v>
      </c>
      <c r="M17" s="302">
        <v>0.80178761718940472</v>
      </c>
      <c r="N17" s="228">
        <v>3747.4189660000002</v>
      </c>
      <c r="O17" s="228">
        <v>3008.8836940000001</v>
      </c>
      <c r="P17" s="253">
        <v>0.80292161653109373</v>
      </c>
      <c r="Q17" s="130"/>
      <c r="R17" s="121"/>
      <c r="S17" s="121"/>
    </row>
    <row r="18" spans="1:19" x14ac:dyDescent="0.2">
      <c r="A18" s="169" t="s">
        <v>32</v>
      </c>
      <c r="B18" s="290">
        <v>1564.9730070000001</v>
      </c>
      <c r="C18" s="286">
        <v>1101.7988419999999</v>
      </c>
      <c r="D18" s="302">
        <v>0.7040369623448719</v>
      </c>
      <c r="E18" s="290">
        <v>1676.1741089999998</v>
      </c>
      <c r="F18" s="286">
        <v>1038.5827870000001</v>
      </c>
      <c r="G18" s="302">
        <v>0.61961509930469894</v>
      </c>
      <c r="H18" s="290">
        <v>1410.3849749999995</v>
      </c>
      <c r="I18" s="286">
        <v>753.60035200000004</v>
      </c>
      <c r="J18" s="302">
        <v>0.53432244767071513</v>
      </c>
      <c r="K18" s="290">
        <v>1575.8594730000004</v>
      </c>
      <c r="L18" s="286">
        <v>1071.3280540000001</v>
      </c>
      <c r="M18" s="302">
        <v>0.67983730298012413</v>
      </c>
      <c r="N18" s="228">
        <v>6227.3915639999996</v>
      </c>
      <c r="O18" s="228">
        <v>3965.310035</v>
      </c>
      <c r="P18" s="253">
        <v>0.63675296378071145</v>
      </c>
      <c r="Q18" s="130"/>
      <c r="R18" s="121"/>
      <c r="S18" s="121"/>
    </row>
    <row r="19" spans="1:19" x14ac:dyDescent="0.2">
      <c r="A19" s="169" t="s">
        <v>3</v>
      </c>
      <c r="B19" s="290">
        <v>0</v>
      </c>
      <c r="C19" s="286">
        <v>0</v>
      </c>
      <c r="D19" s="302">
        <v>0</v>
      </c>
      <c r="E19" s="290">
        <v>0</v>
      </c>
      <c r="F19" s="286">
        <v>0</v>
      </c>
      <c r="G19" s="302">
        <v>0</v>
      </c>
      <c r="H19" s="290">
        <v>0</v>
      </c>
      <c r="I19" s="286">
        <v>0</v>
      </c>
      <c r="J19" s="302">
        <v>0</v>
      </c>
      <c r="K19" s="290">
        <v>0</v>
      </c>
      <c r="L19" s="286">
        <v>0</v>
      </c>
      <c r="M19" s="302">
        <v>0</v>
      </c>
      <c r="N19" s="228">
        <v>0</v>
      </c>
      <c r="O19" s="228">
        <v>0</v>
      </c>
      <c r="P19" s="253">
        <v>0</v>
      </c>
      <c r="Q19" s="130"/>
      <c r="R19" s="121"/>
      <c r="S19" s="121"/>
    </row>
    <row r="20" spans="1:19" x14ac:dyDescent="0.2">
      <c r="A20" s="169" t="s">
        <v>31</v>
      </c>
      <c r="B20" s="290">
        <v>150.61838499999993</v>
      </c>
      <c r="C20" s="286">
        <v>10.238164999999999</v>
      </c>
      <c r="D20" s="302">
        <v>6.7974205141025798E-2</v>
      </c>
      <c r="E20" s="290">
        <v>42.450749000000023</v>
      </c>
      <c r="F20" s="286">
        <v>3.6378960000000005</v>
      </c>
      <c r="G20" s="302">
        <v>8.5696862498232912E-2</v>
      </c>
      <c r="H20" s="290">
        <v>12.665517000000003</v>
      </c>
      <c r="I20" s="286">
        <v>5.2314190000000007</v>
      </c>
      <c r="J20" s="302">
        <v>0.41304425235858905</v>
      </c>
      <c r="K20" s="290">
        <v>62.503631000000006</v>
      </c>
      <c r="L20" s="286">
        <v>18.833727000000003</v>
      </c>
      <c r="M20" s="302">
        <v>0.30132212638974526</v>
      </c>
      <c r="N20" s="228">
        <v>268.23828199999997</v>
      </c>
      <c r="O20" s="228">
        <v>37.941207000000006</v>
      </c>
      <c r="P20" s="253">
        <v>0.14144590666592477</v>
      </c>
      <c r="Q20" s="130"/>
      <c r="R20" s="121"/>
      <c r="S20" s="121"/>
    </row>
    <row r="21" spans="1:19" x14ac:dyDescent="0.2">
      <c r="A21" s="169" t="s">
        <v>30</v>
      </c>
      <c r="B21" s="290">
        <v>9375.3978386484232</v>
      </c>
      <c r="C21" s="286">
        <v>3569.2642069999997</v>
      </c>
      <c r="D21" s="302">
        <v>0.38070535975405095</v>
      </c>
      <c r="E21" s="290">
        <v>4132.8434349146655</v>
      </c>
      <c r="F21" s="286">
        <v>1447.9323049999991</v>
      </c>
      <c r="G21" s="302">
        <v>0.35034772737039238</v>
      </c>
      <c r="H21" s="290">
        <v>3861.6931494357359</v>
      </c>
      <c r="I21" s="286">
        <v>1383.8363400000007</v>
      </c>
      <c r="J21" s="302">
        <v>0.35834963743875003</v>
      </c>
      <c r="K21" s="290">
        <v>9633.5054180011757</v>
      </c>
      <c r="L21" s="286">
        <v>3969.7424480000018</v>
      </c>
      <c r="M21" s="302">
        <v>0.41207663002733541</v>
      </c>
      <c r="N21" s="228">
        <v>27003.439841000003</v>
      </c>
      <c r="O21" s="228">
        <v>10370.775300000001</v>
      </c>
      <c r="P21" s="253">
        <v>0.38405385984395185</v>
      </c>
      <c r="Q21" s="130"/>
      <c r="R21" s="121"/>
      <c r="S21" s="121"/>
    </row>
    <row r="22" spans="1:19" s="77" customFormat="1" ht="11.25" x14ac:dyDescent="0.2">
      <c r="A22" s="198"/>
      <c r="B22" s="4"/>
      <c r="C22" s="4"/>
      <c r="D22" s="4"/>
      <c r="E22" s="4"/>
      <c r="F22" s="4"/>
      <c r="G22" s="4"/>
      <c r="H22" s="4"/>
      <c r="I22" s="4"/>
      <c r="P22" s="3"/>
    </row>
    <row r="23" spans="1:19" x14ac:dyDescent="0.2">
      <c r="A23" s="119"/>
      <c r="B23" s="25"/>
      <c r="C23" s="7"/>
      <c r="D23" s="7"/>
      <c r="E23" s="7"/>
      <c r="F23" s="7"/>
      <c r="G23" s="7"/>
      <c r="H23" s="7"/>
      <c r="I23" s="7"/>
      <c r="S23" s="133"/>
    </row>
    <row r="24" spans="1:19" x14ac:dyDescent="0.2">
      <c r="A24" s="119"/>
      <c r="B24" s="25"/>
    </row>
    <row r="25" spans="1:19" x14ac:dyDescent="0.2">
      <c r="A25" s="119"/>
      <c r="B25" s="25"/>
      <c r="C25" s="78"/>
      <c r="D25" s="78"/>
      <c r="E25" s="78"/>
      <c r="F25" s="78"/>
      <c r="G25" s="78"/>
      <c r="H25" s="78"/>
      <c r="I25" s="78"/>
      <c r="J25" s="78"/>
    </row>
    <row r="26" spans="1:19" x14ac:dyDescent="0.2">
      <c r="A26" s="119"/>
      <c r="B26" s="25"/>
      <c r="C26" s="78"/>
      <c r="D26" s="78"/>
      <c r="E26" s="78"/>
      <c r="F26" s="78"/>
      <c r="G26" s="78"/>
      <c r="H26" s="78"/>
      <c r="I26" s="78"/>
      <c r="J26" s="78"/>
    </row>
    <row r="27" spans="1:19" x14ac:dyDescent="0.2">
      <c r="A27" s="119"/>
      <c r="B27" s="25"/>
    </row>
    <row r="28" spans="1:19" x14ac:dyDescent="0.2">
      <c r="A28" s="119"/>
      <c r="B28" s="25"/>
    </row>
    <row r="29" spans="1:19" x14ac:dyDescent="0.2">
      <c r="A29" s="119"/>
      <c r="B29" s="25"/>
    </row>
    <row r="30" spans="1:19" x14ac:dyDescent="0.2">
      <c r="A30" s="119"/>
      <c r="B30" s="25"/>
    </row>
    <row r="31" spans="1:19" x14ac:dyDescent="0.2">
      <c r="A31" s="119"/>
      <c r="B31" s="25"/>
    </row>
    <row r="32" spans="1:19" x14ac:dyDescent="0.2">
      <c r="A32" s="119"/>
      <c r="B32" s="25"/>
    </row>
    <row r="33" spans="1:2" x14ac:dyDescent="0.2">
      <c r="A33" s="119"/>
      <c r="B33" s="25"/>
    </row>
    <row r="34" spans="1:2" x14ac:dyDescent="0.2">
      <c r="A34" s="119"/>
      <c r="B34" s="25"/>
    </row>
    <row r="35" spans="1:2" x14ac:dyDescent="0.2">
      <c r="A35" s="119"/>
      <c r="B35" s="25"/>
    </row>
    <row r="36" spans="1:2" x14ac:dyDescent="0.2">
      <c r="A36" s="119"/>
      <c r="B36" s="25"/>
    </row>
    <row r="37" spans="1:2" x14ac:dyDescent="0.2">
      <c r="A37" s="119"/>
      <c r="B37" s="25"/>
    </row>
    <row r="38" spans="1:2" x14ac:dyDescent="0.2">
      <c r="A38" s="119"/>
      <c r="B38" s="25"/>
    </row>
  </sheetData>
  <mergeCells count="6">
    <mergeCell ref="N3:P3"/>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dimension ref="A1:S43"/>
  <sheetViews>
    <sheetView showGridLines="0" view="pageBreakPreview" zoomScaleNormal="100" zoomScaleSheetLayoutView="100" workbookViewId="0">
      <selection activeCell="S44" sqref="S44"/>
    </sheetView>
  </sheetViews>
  <sheetFormatPr defaultColWidth="9.140625" defaultRowHeight="12" x14ac:dyDescent="0.2"/>
  <cols>
    <col min="1" max="1" width="29.7109375" style="66" customWidth="1"/>
    <col min="2" max="6" width="10.7109375" style="66" customWidth="1"/>
    <col min="7" max="7" width="11.42578125" style="66" bestFit="1" customWidth="1"/>
    <col min="8" max="10" width="9.140625" style="66"/>
    <col min="11" max="11" width="9.140625" style="66" customWidth="1"/>
    <col min="12" max="12" width="12.7109375" style="66" customWidth="1"/>
    <col min="13" max="16384" width="9.140625" style="66"/>
  </cols>
  <sheetData>
    <row r="1" spans="1:12" s="133" customFormat="1" ht="20.25" x14ac:dyDescent="0.3">
      <c r="A1" s="182" t="s">
        <v>296</v>
      </c>
      <c r="L1" s="250" t="str">
        <f>'3'!N1</f>
        <v>2024</v>
      </c>
    </row>
    <row r="2" spans="1:12" s="76" customFormat="1" ht="18" x14ac:dyDescent="0.25">
      <c r="A2" s="246" t="s">
        <v>297</v>
      </c>
      <c r="B2" s="149"/>
      <c r="C2" s="149"/>
      <c r="D2" s="149"/>
      <c r="E2" s="149"/>
    </row>
    <row r="3" spans="1:12" ht="6" customHeight="1" x14ac:dyDescent="0.2">
      <c r="A3" s="7"/>
      <c r="B3" s="7"/>
      <c r="C3" s="7"/>
      <c r="D3" s="7"/>
      <c r="E3" s="7"/>
    </row>
    <row r="4" spans="1:12" s="74" customFormat="1" x14ac:dyDescent="0.2">
      <c r="A4" s="254"/>
      <c r="B4" s="231" t="s">
        <v>42</v>
      </c>
      <c r="C4" s="231" t="s">
        <v>43</v>
      </c>
      <c r="D4" s="231" t="s">
        <v>44</v>
      </c>
      <c r="E4" s="231" t="s">
        <v>45</v>
      </c>
      <c r="F4" s="231" t="s">
        <v>7</v>
      </c>
      <c r="H4" s="187"/>
      <c r="I4" s="187"/>
      <c r="J4" s="187"/>
      <c r="K4" s="187"/>
      <c r="L4" s="187"/>
    </row>
    <row r="5" spans="1:12" s="74" customFormat="1" x14ac:dyDescent="0.2">
      <c r="A5" s="254" t="s">
        <v>178</v>
      </c>
      <c r="B5" s="255">
        <v>59492.390077321405</v>
      </c>
      <c r="C5" s="255">
        <v>33647.194626035664</v>
      </c>
      <c r="D5" s="255">
        <v>26175.937773657737</v>
      </c>
      <c r="E5" s="255">
        <v>50852.251834295188</v>
      </c>
      <c r="F5" s="204">
        <f t="shared" ref="F5:F12" si="0">SUM(B5:E5)</f>
        <v>170167.77431131</v>
      </c>
      <c r="H5" s="147">
        <v>2017</v>
      </c>
      <c r="I5" s="187"/>
      <c r="J5" s="187"/>
      <c r="K5" s="187"/>
      <c r="L5" s="187"/>
    </row>
    <row r="6" spans="1:12" s="74" customFormat="1" x14ac:dyDescent="0.2">
      <c r="A6" s="254" t="s">
        <v>179</v>
      </c>
      <c r="B6" s="255">
        <v>59760.704269635316</v>
      </c>
      <c r="C6" s="255">
        <v>28688.566620999998</v>
      </c>
      <c r="D6" s="255">
        <v>24452.443356056858</v>
      </c>
      <c r="E6" s="255">
        <v>50022.54916319999</v>
      </c>
      <c r="F6" s="204">
        <f t="shared" si="0"/>
        <v>162924.26340989216</v>
      </c>
      <c r="H6" s="147">
        <f>+H5+1</f>
        <v>2018</v>
      </c>
      <c r="I6" s="187"/>
      <c r="J6" s="187"/>
      <c r="K6" s="187"/>
      <c r="L6" s="187"/>
    </row>
    <row r="7" spans="1:12" s="74" customFormat="1" x14ac:dyDescent="0.2">
      <c r="A7" s="254" t="s">
        <v>192</v>
      </c>
      <c r="B7" s="255">
        <v>55809.228224338687</v>
      </c>
      <c r="C7" s="255">
        <v>32753.71361992339</v>
      </c>
      <c r="D7" s="255">
        <v>24978.363623037163</v>
      </c>
      <c r="E7" s="255">
        <v>48372.261379309275</v>
      </c>
      <c r="F7" s="204">
        <f t="shared" si="0"/>
        <v>161913.56684660853</v>
      </c>
      <c r="H7" s="147">
        <f>+H6+1</f>
        <v>2019</v>
      </c>
      <c r="I7" s="187"/>
      <c r="J7" s="187"/>
      <c r="K7" s="187"/>
      <c r="L7" s="187"/>
    </row>
    <row r="8" spans="1:12" s="74" customFormat="1" x14ac:dyDescent="0.2">
      <c r="A8" s="254" t="s">
        <v>198</v>
      </c>
      <c r="B8" s="255">
        <v>53528.76771021785</v>
      </c>
      <c r="C8" s="255">
        <v>31489.553688778622</v>
      </c>
      <c r="D8" s="255">
        <v>24527.664056400004</v>
      </c>
      <c r="E8" s="255">
        <v>47371.722850400001</v>
      </c>
      <c r="F8" s="204">
        <f t="shared" si="0"/>
        <v>156917.70830579646</v>
      </c>
      <c r="H8" s="310"/>
      <c r="I8" s="187"/>
      <c r="J8" s="187"/>
      <c r="K8" s="187"/>
      <c r="L8" s="187"/>
    </row>
    <row r="9" spans="1:12" s="74" customFormat="1" x14ac:dyDescent="0.2">
      <c r="A9" s="254" t="s">
        <v>207</v>
      </c>
      <c r="B9" s="255">
        <v>55541.375279728229</v>
      </c>
      <c r="C9" s="255">
        <v>33762.132468309996</v>
      </c>
      <c r="D9" s="255">
        <v>24376.239993047431</v>
      </c>
      <c r="E9" s="255">
        <v>48025.460575200006</v>
      </c>
      <c r="F9" s="204">
        <f t="shared" si="0"/>
        <v>161705.20831628566</v>
      </c>
      <c r="H9" s="310"/>
      <c r="I9" s="187"/>
      <c r="J9" s="187"/>
      <c r="K9" s="187"/>
      <c r="L9" s="187"/>
    </row>
    <row r="10" spans="1:12" s="74" customFormat="1" x14ac:dyDescent="0.2">
      <c r="A10" s="254" t="s">
        <v>310</v>
      </c>
      <c r="B10" s="255">
        <v>51649.8799137733</v>
      </c>
      <c r="C10" s="255">
        <v>30879.657070071997</v>
      </c>
      <c r="D10" s="255">
        <v>24270.988412999999</v>
      </c>
      <c r="E10" s="255">
        <v>44292.940444376</v>
      </c>
      <c r="F10" s="204">
        <f t="shared" si="0"/>
        <v>151093.46584122127</v>
      </c>
      <c r="H10" s="310"/>
      <c r="I10" s="187"/>
      <c r="J10" s="187"/>
      <c r="K10" s="187"/>
      <c r="L10" s="187"/>
    </row>
    <row r="11" spans="1:12" s="74" customFormat="1" x14ac:dyDescent="0.2">
      <c r="A11" s="254" t="s">
        <v>314</v>
      </c>
      <c r="B11" s="255">
        <v>48006.112881209148</v>
      </c>
      <c r="C11" s="255">
        <v>29478.211146895621</v>
      </c>
      <c r="D11" s="255">
        <v>21441.523402999996</v>
      </c>
      <c r="E11" s="255">
        <v>42149.674503999995</v>
      </c>
      <c r="F11" s="204">
        <f t="shared" si="0"/>
        <v>141075.52193510477</v>
      </c>
      <c r="H11" s="310"/>
      <c r="I11" s="187"/>
      <c r="J11" s="187"/>
      <c r="K11" s="187"/>
      <c r="L11" s="187"/>
    </row>
    <row r="12" spans="1:12" s="74" customFormat="1" x14ac:dyDescent="0.2">
      <c r="A12" s="254" t="s">
        <v>322</v>
      </c>
      <c r="B12" s="255">
        <f>+'3'!B5</f>
        <v>44946.430122999998</v>
      </c>
      <c r="C12" s="255">
        <f>+'3'!E5</f>
        <v>25432.945527</v>
      </c>
      <c r="D12" s="255">
        <f>+'3'!H5</f>
        <v>20203.737184000001</v>
      </c>
      <c r="E12" s="255">
        <f>+'3'!K5</f>
        <v>42253.749194000004</v>
      </c>
      <c r="F12" s="204">
        <f t="shared" si="0"/>
        <v>132836.862028</v>
      </c>
      <c r="H12" s="310"/>
      <c r="I12" s="187"/>
      <c r="J12" s="187"/>
      <c r="K12" s="187"/>
      <c r="L12" s="187"/>
    </row>
    <row r="13" spans="1:12" s="74" customFormat="1" x14ac:dyDescent="0.2">
      <c r="A13" s="254" t="s">
        <v>177</v>
      </c>
      <c r="B13" s="204">
        <f>+B12-B11</f>
        <v>-3059.6827582091501</v>
      </c>
      <c r="C13" s="204">
        <f t="shared" ref="C13:F13" si="1">+C12-C11</f>
        <v>-4045.2656198956211</v>
      </c>
      <c r="D13" s="204">
        <f t="shared" si="1"/>
        <v>-1237.7862189999942</v>
      </c>
      <c r="E13" s="204">
        <f t="shared" si="1"/>
        <v>104.07469000000856</v>
      </c>
      <c r="F13" s="204">
        <f t="shared" si="1"/>
        <v>-8238.6599071047676</v>
      </c>
      <c r="H13" s="187"/>
      <c r="I13" s="187"/>
      <c r="J13" s="187"/>
      <c r="K13" s="187"/>
      <c r="L13" s="187"/>
    </row>
    <row r="14" spans="1:12" s="74" customFormat="1" x14ac:dyDescent="0.2">
      <c r="A14" s="256" t="s">
        <v>177</v>
      </c>
      <c r="B14" s="210">
        <f>+(B12-B11)/B11</f>
        <v>-6.3735274001048933E-2</v>
      </c>
      <c r="C14" s="210">
        <f t="shared" ref="C14:F14" si="2">+(C12-C11)/C11</f>
        <v>-0.13722900618824124</v>
      </c>
      <c r="D14" s="210">
        <f t="shared" si="2"/>
        <v>-5.7728464332287559E-2</v>
      </c>
      <c r="E14" s="210">
        <f t="shared" si="2"/>
        <v>2.469169482913371E-3</v>
      </c>
      <c r="F14" s="210">
        <f t="shared" si="2"/>
        <v>-5.8398932671640792E-2</v>
      </c>
      <c r="H14" s="187"/>
      <c r="I14" s="187"/>
      <c r="J14" s="187"/>
      <c r="K14" s="187"/>
      <c r="L14" s="187"/>
    </row>
    <row r="15" spans="1:12" s="74" customFormat="1" x14ac:dyDescent="0.2">
      <c r="A15" s="254" t="s">
        <v>181</v>
      </c>
      <c r="B15" s="255">
        <v>37510.164867892709</v>
      </c>
      <c r="C15" s="255">
        <v>16101.258851967654</v>
      </c>
      <c r="D15" s="255">
        <v>10892.098498398203</v>
      </c>
      <c r="E15" s="255">
        <v>29809.263052627972</v>
      </c>
      <c r="F15" s="204">
        <f t="shared" ref="F15:F20" si="3">SUM(B15:E15)</f>
        <v>94312.785270886539</v>
      </c>
      <c r="H15" s="187"/>
      <c r="I15" s="187"/>
      <c r="J15" s="187"/>
      <c r="K15" s="187"/>
      <c r="L15" s="187"/>
    </row>
    <row r="16" spans="1:12" s="74" customFormat="1" x14ac:dyDescent="0.2">
      <c r="A16" s="254" t="s">
        <v>182</v>
      </c>
      <c r="B16" s="255">
        <v>38059.708081806333</v>
      </c>
      <c r="C16" s="255">
        <v>12376.442392000001</v>
      </c>
      <c r="D16" s="255">
        <v>9704.6084629196266</v>
      </c>
      <c r="E16" s="255">
        <v>28893.454441721136</v>
      </c>
      <c r="F16" s="204">
        <f t="shared" si="3"/>
        <v>89034.213378447108</v>
      </c>
      <c r="H16" s="187"/>
      <c r="I16" s="187"/>
      <c r="J16" s="187"/>
      <c r="K16" s="187"/>
      <c r="L16" s="187"/>
    </row>
    <row r="17" spans="1:12" s="74" customFormat="1" x14ac:dyDescent="0.2">
      <c r="A17" s="254" t="s">
        <v>193</v>
      </c>
      <c r="B17" s="255">
        <v>34400.185867995431</v>
      </c>
      <c r="C17" s="255">
        <v>15804.078629958018</v>
      </c>
      <c r="D17" s="255">
        <v>10045.79911108522</v>
      </c>
      <c r="E17" s="255">
        <v>27517.002409825865</v>
      </c>
      <c r="F17" s="204">
        <f t="shared" si="3"/>
        <v>87767.066018864542</v>
      </c>
      <c r="H17" s="187"/>
      <c r="I17" s="187"/>
      <c r="J17" s="187"/>
      <c r="K17" s="187"/>
      <c r="L17" s="187"/>
    </row>
    <row r="18" spans="1:12" s="74" customFormat="1" x14ac:dyDescent="0.2">
      <c r="A18" s="254" t="s">
        <v>199</v>
      </c>
      <c r="B18" s="255">
        <v>32870.945788518613</v>
      </c>
      <c r="C18" s="255">
        <v>14818.914658930849</v>
      </c>
      <c r="D18" s="255">
        <v>9700.1600115525835</v>
      </c>
      <c r="E18" s="255">
        <v>28538.475790229295</v>
      </c>
      <c r="F18" s="204">
        <f t="shared" si="3"/>
        <v>85928.496249231335</v>
      </c>
      <c r="H18" s="187"/>
      <c r="I18" s="187"/>
      <c r="J18" s="187"/>
      <c r="K18" s="187"/>
      <c r="L18" s="187"/>
    </row>
    <row r="19" spans="1:12" s="74" customFormat="1" x14ac:dyDescent="0.2">
      <c r="A19" s="254" t="s">
        <v>208</v>
      </c>
      <c r="B19" s="255">
        <v>35884.338605227051</v>
      </c>
      <c r="C19" s="255">
        <v>17769.04911468277</v>
      </c>
      <c r="D19" s="255">
        <v>9774.41938479083</v>
      </c>
      <c r="E19" s="255">
        <v>29062.793518273029</v>
      </c>
      <c r="F19" s="204">
        <f t="shared" si="3"/>
        <v>92490.600622973681</v>
      </c>
      <c r="H19" s="187"/>
      <c r="I19" s="187"/>
      <c r="J19" s="187"/>
      <c r="K19" s="187"/>
      <c r="L19" s="187"/>
    </row>
    <row r="20" spans="1:12" s="74" customFormat="1" x14ac:dyDescent="0.2">
      <c r="A20" s="254" t="s">
        <v>311</v>
      </c>
      <c r="B20" s="255">
        <v>31881.908243022164</v>
      </c>
      <c r="C20" s="255">
        <v>14755.739691572808</v>
      </c>
      <c r="D20" s="255">
        <v>9897.3190016545013</v>
      </c>
      <c r="E20" s="255">
        <v>25535.021715121322</v>
      </c>
      <c r="F20" s="204">
        <f t="shared" si="3"/>
        <v>82069.988651370804</v>
      </c>
      <c r="H20" s="187"/>
      <c r="I20" s="187"/>
      <c r="J20" s="187"/>
      <c r="K20" s="187"/>
      <c r="L20" s="187"/>
    </row>
    <row r="21" spans="1:12" s="74" customFormat="1" x14ac:dyDescent="0.2">
      <c r="A21" s="254" t="s">
        <v>315</v>
      </c>
      <c r="B21" s="255">
        <v>29537.161911276286</v>
      </c>
      <c r="C21" s="255">
        <v>14379.329966146561</v>
      </c>
      <c r="D21" s="255">
        <v>8040.447451</v>
      </c>
      <c r="E21" s="255">
        <v>23982.614303095688</v>
      </c>
      <c r="F21" s="204">
        <f>SUM(B21:E21)</f>
        <v>75939.553631518531</v>
      </c>
      <c r="H21" s="187"/>
      <c r="I21" s="187"/>
      <c r="J21" s="187"/>
      <c r="K21" s="187"/>
      <c r="L21" s="187"/>
    </row>
    <row r="22" spans="1:12" s="74" customFormat="1" x14ac:dyDescent="0.2">
      <c r="A22" s="254" t="s">
        <v>323</v>
      </c>
      <c r="B22" s="255">
        <f>+'3'!B13</f>
        <v>27473.734489999995</v>
      </c>
      <c r="C22" s="255">
        <f>+'3'!E13</f>
        <v>11714.858453000001</v>
      </c>
      <c r="D22" s="255">
        <f>+'3'!H13</f>
        <v>8173.2212310000014</v>
      </c>
      <c r="E22" s="255">
        <f>+'3'!K13</f>
        <v>25640.774159000001</v>
      </c>
      <c r="F22" s="204">
        <f>SUM(B22:E22)</f>
        <v>73002.588332999992</v>
      </c>
      <c r="H22" s="187"/>
      <c r="I22" s="187"/>
      <c r="J22" s="187"/>
      <c r="K22" s="187"/>
      <c r="L22" s="187"/>
    </row>
    <row r="23" spans="1:12" s="74" customFormat="1" x14ac:dyDescent="0.2">
      <c r="A23" s="254" t="s">
        <v>180</v>
      </c>
      <c r="B23" s="204">
        <f>+B22-B21</f>
        <v>-2063.4274212762903</v>
      </c>
      <c r="C23" s="204">
        <f t="shared" ref="C23" si="4">+C22-C21</f>
        <v>-2664.47151314656</v>
      </c>
      <c r="D23" s="204">
        <f t="shared" ref="D23" si="5">+D22-D21</f>
        <v>132.77378000000135</v>
      </c>
      <c r="E23" s="204">
        <f t="shared" ref="E23" si="6">+E22-E21</f>
        <v>1658.1598559043123</v>
      </c>
      <c r="F23" s="204">
        <f t="shared" ref="F23" si="7">+F22-F21</f>
        <v>-2936.9652985185385</v>
      </c>
      <c r="H23" s="187"/>
      <c r="I23" s="187"/>
      <c r="J23" s="187"/>
      <c r="K23" s="187"/>
      <c r="L23" s="187"/>
    </row>
    <row r="24" spans="1:12" s="74" customFormat="1" x14ac:dyDescent="0.2">
      <c r="A24" s="256" t="s">
        <v>180</v>
      </c>
      <c r="B24" s="210">
        <f>+(B22-B21)/B21</f>
        <v>-6.9858689452778594E-2</v>
      </c>
      <c r="C24" s="210">
        <f t="shared" ref="C24:F24" si="8">+(C22-C21)/C21</f>
        <v>-0.18529872528271896</v>
      </c>
      <c r="D24" s="210">
        <f t="shared" si="8"/>
        <v>1.6513232728545241E-2</v>
      </c>
      <c r="E24" s="210">
        <f t="shared" si="8"/>
        <v>6.9140079348658678E-2</v>
      </c>
      <c r="F24" s="210">
        <f t="shared" si="8"/>
        <v>-3.8675040319167193E-2</v>
      </c>
      <c r="H24" s="187"/>
      <c r="I24" s="187"/>
      <c r="J24" s="187"/>
      <c r="K24" s="187" t="s">
        <v>217</v>
      </c>
      <c r="L24" s="187"/>
    </row>
    <row r="25" spans="1:12" s="77" customFormat="1" ht="11.25" x14ac:dyDescent="0.2">
      <c r="F25" s="99"/>
      <c r="H25" s="311"/>
      <c r="I25" s="311"/>
      <c r="J25" s="311"/>
      <c r="K25" s="311"/>
      <c r="L25" s="311"/>
    </row>
    <row r="26" spans="1:12" x14ac:dyDescent="0.2">
      <c r="A26" s="146"/>
      <c r="B26" s="146"/>
      <c r="C26" s="146"/>
      <c r="D26" s="146"/>
      <c r="E26" s="146"/>
      <c r="F26" s="146"/>
      <c r="G26" s="146"/>
      <c r="H26" s="146"/>
      <c r="I26" s="146"/>
      <c r="J26" s="146"/>
      <c r="K26" s="146"/>
      <c r="L26" s="146"/>
    </row>
    <row r="27" spans="1:12" x14ac:dyDescent="0.2">
      <c r="A27" s="146"/>
      <c r="B27" s="146"/>
      <c r="C27" s="146"/>
      <c r="D27" s="146"/>
      <c r="E27" s="146"/>
      <c r="F27" s="146"/>
      <c r="G27" s="146"/>
      <c r="H27" s="146"/>
      <c r="I27" s="146"/>
      <c r="J27" s="146"/>
      <c r="K27" s="146"/>
      <c r="L27" s="146"/>
    </row>
    <row r="28" spans="1:12" x14ac:dyDescent="0.2">
      <c r="A28" s="146"/>
      <c r="B28" s="146"/>
      <c r="C28" s="146"/>
      <c r="D28" s="146"/>
      <c r="E28" s="146"/>
      <c r="F28" s="146"/>
      <c r="G28" s="146"/>
      <c r="H28" s="146"/>
      <c r="I28" s="146"/>
      <c r="J28" s="146"/>
      <c r="K28" s="146"/>
      <c r="L28" s="146"/>
    </row>
    <row r="29" spans="1:12" x14ac:dyDescent="0.2">
      <c r="A29" s="146"/>
      <c r="B29" s="146"/>
      <c r="C29" s="146"/>
      <c r="D29" s="146"/>
      <c r="E29" s="146"/>
      <c r="F29" s="146"/>
      <c r="G29" s="146"/>
      <c r="H29" s="146"/>
      <c r="I29" s="146"/>
      <c r="J29" s="146"/>
      <c r="K29" s="146"/>
      <c r="L29" s="146"/>
    </row>
    <row r="30" spans="1:12" x14ac:dyDescent="0.2">
      <c r="A30" s="146"/>
      <c r="B30" s="146"/>
      <c r="C30" s="146"/>
      <c r="D30" s="146"/>
      <c r="E30" s="146"/>
      <c r="F30" s="146"/>
      <c r="G30" s="146"/>
      <c r="H30" s="146"/>
      <c r="I30" s="146"/>
      <c r="J30" s="146"/>
      <c r="K30" s="146"/>
      <c r="L30" s="146"/>
    </row>
    <row r="31" spans="1:12" x14ac:dyDescent="0.2">
      <c r="A31" s="146"/>
      <c r="B31" s="146"/>
      <c r="C31" s="146"/>
      <c r="D31" s="146"/>
      <c r="E31" s="146"/>
      <c r="F31" s="146"/>
      <c r="G31" s="146"/>
      <c r="H31" s="146"/>
      <c r="I31" s="146"/>
      <c r="J31" s="146"/>
      <c r="K31" s="146"/>
      <c r="L31" s="146"/>
    </row>
    <row r="32" spans="1:12" x14ac:dyDescent="0.2">
      <c r="A32" s="146"/>
      <c r="B32" s="146"/>
      <c r="C32" s="146"/>
      <c r="D32" s="146"/>
      <c r="E32" s="146"/>
      <c r="F32" s="146"/>
      <c r="G32" s="146"/>
      <c r="H32" s="146"/>
      <c r="I32" s="146"/>
      <c r="J32" s="146"/>
      <c r="K32" s="146"/>
      <c r="L32" s="146"/>
    </row>
    <row r="33" spans="1:19" x14ac:dyDescent="0.2">
      <c r="A33" s="146"/>
      <c r="B33" s="146"/>
      <c r="C33" s="146"/>
      <c r="D33" s="146"/>
      <c r="E33" s="146"/>
      <c r="F33" s="146"/>
      <c r="G33" s="146"/>
      <c r="H33" s="146"/>
      <c r="I33" s="146"/>
      <c r="J33" s="146"/>
      <c r="K33" s="146"/>
      <c r="L33" s="146"/>
    </row>
    <row r="34" spans="1:19" x14ac:dyDescent="0.2">
      <c r="A34" s="146"/>
      <c r="B34" s="146"/>
      <c r="C34" s="146"/>
      <c r="D34" s="146"/>
      <c r="E34" s="146"/>
      <c r="F34" s="146"/>
      <c r="G34" s="146"/>
      <c r="H34" s="146"/>
      <c r="I34" s="146"/>
      <c r="J34" s="146"/>
      <c r="K34" s="146"/>
      <c r="L34" s="146"/>
      <c r="P34" s="79"/>
      <c r="Q34" s="79"/>
      <c r="R34" s="79"/>
      <c r="S34" s="79"/>
    </row>
    <row r="35" spans="1:19" x14ac:dyDescent="0.2">
      <c r="A35" s="146"/>
      <c r="B35" s="146"/>
      <c r="C35" s="146"/>
      <c r="D35" s="146"/>
      <c r="E35" s="146"/>
      <c r="F35" s="146"/>
      <c r="G35" s="146"/>
      <c r="H35" s="146"/>
      <c r="I35" s="146"/>
      <c r="J35" s="146"/>
      <c r="K35" s="146"/>
      <c r="L35" s="146"/>
      <c r="Q35" s="129"/>
      <c r="R35" s="129"/>
      <c r="S35" s="129"/>
    </row>
    <row r="36" spans="1:19" x14ac:dyDescent="0.2">
      <c r="A36" s="146"/>
      <c r="B36" s="146"/>
      <c r="C36" s="146"/>
      <c r="D36" s="146"/>
      <c r="E36" s="146"/>
      <c r="F36" s="146"/>
      <c r="G36" s="146"/>
      <c r="H36" s="146"/>
      <c r="I36" s="146"/>
      <c r="J36" s="146"/>
      <c r="K36" s="146"/>
      <c r="L36" s="146"/>
      <c r="Q36" s="129"/>
      <c r="R36" s="129"/>
      <c r="S36" s="129"/>
    </row>
    <row r="37" spans="1:19" x14ac:dyDescent="0.2">
      <c r="A37" s="146"/>
      <c r="B37" s="146"/>
      <c r="C37" s="146"/>
      <c r="D37" s="146"/>
      <c r="E37" s="146"/>
      <c r="F37" s="146"/>
      <c r="G37" s="146"/>
      <c r="H37" s="146"/>
      <c r="I37" s="146"/>
      <c r="J37" s="146"/>
      <c r="K37" s="146"/>
      <c r="L37" s="146"/>
    </row>
    <row r="38" spans="1:19" x14ac:dyDescent="0.2">
      <c r="A38" s="146"/>
      <c r="B38" s="146"/>
      <c r="C38" s="146"/>
      <c r="D38" s="146"/>
      <c r="E38" s="146"/>
      <c r="F38" s="146"/>
      <c r="G38" s="146"/>
      <c r="H38" s="146"/>
      <c r="I38" s="146"/>
      <c r="J38" s="146"/>
      <c r="K38" s="146"/>
      <c r="L38" s="146"/>
    </row>
    <row r="39" spans="1:19" x14ac:dyDescent="0.2">
      <c r="A39" s="146"/>
      <c r="B39" s="146"/>
      <c r="C39" s="146"/>
      <c r="D39" s="146"/>
      <c r="E39" s="146"/>
      <c r="F39" s="146"/>
      <c r="G39" s="146"/>
      <c r="H39" s="146"/>
      <c r="I39" s="146"/>
      <c r="J39" s="146"/>
      <c r="K39" s="146"/>
      <c r="L39" s="146"/>
    </row>
    <row r="40" spans="1:19" x14ac:dyDescent="0.2">
      <c r="A40" s="146"/>
      <c r="B40" s="146"/>
      <c r="C40" s="146"/>
      <c r="D40" s="146"/>
      <c r="E40" s="146"/>
      <c r="F40" s="146"/>
      <c r="G40" s="146"/>
      <c r="H40" s="146"/>
      <c r="I40" s="146"/>
      <c r="J40" s="146"/>
      <c r="K40" s="146"/>
      <c r="L40" s="146"/>
    </row>
    <row r="41" spans="1:19" x14ac:dyDescent="0.2">
      <c r="A41" s="146"/>
      <c r="B41" s="146"/>
      <c r="C41" s="146"/>
      <c r="D41" s="146"/>
      <c r="E41" s="146"/>
      <c r="F41" s="146"/>
      <c r="G41" s="146"/>
      <c r="H41" s="146"/>
      <c r="I41" s="146"/>
      <c r="J41" s="146"/>
      <c r="K41" s="146"/>
      <c r="L41" s="146"/>
    </row>
    <row r="42" spans="1:19" x14ac:dyDescent="0.2">
      <c r="A42" s="146"/>
      <c r="B42" s="146"/>
      <c r="C42" s="146"/>
      <c r="D42" s="146"/>
      <c r="E42" s="146"/>
      <c r="F42" s="146"/>
      <c r="G42" s="146"/>
      <c r="H42" s="146"/>
      <c r="I42" s="146"/>
      <c r="J42" s="146"/>
      <c r="K42" s="146"/>
      <c r="L42" s="146"/>
    </row>
    <row r="43" spans="1:19" x14ac:dyDescent="0.2">
      <c r="A43" s="146"/>
      <c r="B43" s="146"/>
      <c r="C43" s="146"/>
      <c r="D43" s="146"/>
      <c r="E43" s="146"/>
      <c r="F43" s="146"/>
      <c r="G43" s="146"/>
      <c r="H43" s="146"/>
      <c r="I43" s="146"/>
      <c r="J43" s="146"/>
      <c r="K43" s="146"/>
      <c r="L43" s="14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dimension ref="A1:N44"/>
  <sheetViews>
    <sheetView showGridLines="0" view="pageBreakPreview" topLeftCell="A13" zoomScaleNormal="70" zoomScaleSheetLayoutView="100" workbookViewId="0">
      <selection activeCell="S44" sqref="S44"/>
    </sheetView>
  </sheetViews>
  <sheetFormatPr defaultColWidth="9.140625" defaultRowHeight="12.75" x14ac:dyDescent="0.2"/>
  <cols>
    <col min="1" max="1" width="29" style="136" customWidth="1"/>
    <col min="2" max="7" width="8.7109375" style="136" customWidth="1"/>
    <col min="8" max="14" width="8.85546875" style="136" customWidth="1"/>
    <col min="15" max="16384" width="9.140625" style="136"/>
  </cols>
  <sheetData>
    <row r="1" spans="1:14" ht="18" x14ac:dyDescent="0.25">
      <c r="A1" s="246" t="s">
        <v>298</v>
      </c>
      <c r="N1" s="250" t="str">
        <f>'3'!N1</f>
        <v>2024</v>
      </c>
    </row>
    <row r="2" spans="1:14" s="74" customFormat="1" ht="6" customHeight="1" x14ac:dyDescent="0.2"/>
    <row r="3" spans="1:14" s="74" customFormat="1" ht="12" x14ac:dyDescent="0.2">
      <c r="A3" s="254"/>
      <c r="B3" s="231" t="s">
        <v>8</v>
      </c>
      <c r="C3" s="231" t="s">
        <v>9</v>
      </c>
      <c r="D3" s="231" t="s">
        <v>10</v>
      </c>
      <c r="E3" s="231" t="s">
        <v>11</v>
      </c>
      <c r="F3" s="231" t="s">
        <v>12</v>
      </c>
      <c r="G3" s="231" t="s">
        <v>13</v>
      </c>
      <c r="H3" s="231" t="s">
        <v>14</v>
      </c>
      <c r="I3" s="231" t="s">
        <v>15</v>
      </c>
      <c r="J3" s="231" t="s">
        <v>16</v>
      </c>
      <c r="K3" s="231" t="s">
        <v>17</v>
      </c>
      <c r="L3" s="231" t="s">
        <v>18</v>
      </c>
      <c r="M3" s="231" t="s">
        <v>19</v>
      </c>
      <c r="N3" s="231" t="s">
        <v>7</v>
      </c>
    </row>
    <row r="4" spans="1:14" s="74" customFormat="1" ht="12" x14ac:dyDescent="0.2">
      <c r="A4" s="254" t="s">
        <v>178</v>
      </c>
      <c r="B4" s="255">
        <v>24789.614332580783</v>
      </c>
      <c r="C4" s="255">
        <v>18587.654647233896</v>
      </c>
      <c r="D4" s="255">
        <v>16115.121097506728</v>
      </c>
      <c r="E4" s="255">
        <v>14166.977929142482</v>
      </c>
      <c r="F4" s="204">
        <v>11027.89462236002</v>
      </c>
      <c r="G4" s="204">
        <v>8452.32207453316</v>
      </c>
      <c r="H4" s="204">
        <v>7792.7375030096828</v>
      </c>
      <c r="I4" s="204">
        <v>8048.3981191524254</v>
      </c>
      <c r="J4" s="204">
        <v>10334.802151495629</v>
      </c>
      <c r="K4" s="204">
        <v>13440.563805668024</v>
      </c>
      <c r="L4" s="204">
        <v>17328.765497294422</v>
      </c>
      <c r="M4" s="204">
        <v>20082.922531332741</v>
      </c>
      <c r="N4" s="204">
        <f t="shared" ref="N4:N8" si="0">SUM(B4:M4)</f>
        <v>170167.77431131</v>
      </c>
    </row>
    <row r="5" spans="1:14" s="74" customFormat="1" ht="12" x14ac:dyDescent="0.2">
      <c r="A5" s="254" t="s">
        <v>179</v>
      </c>
      <c r="B5" s="255">
        <v>20205.211442418848</v>
      </c>
      <c r="C5" s="255">
        <v>19893.166386910842</v>
      </c>
      <c r="D5" s="255">
        <v>19662.32644030562</v>
      </c>
      <c r="E5" s="255">
        <v>11150.511060999999</v>
      </c>
      <c r="F5" s="255">
        <v>9168.1220959999991</v>
      </c>
      <c r="G5" s="255">
        <v>8369.9334639999997</v>
      </c>
      <c r="H5" s="255">
        <v>7962.9605086828506</v>
      </c>
      <c r="I5" s="255">
        <v>7784.6699982328555</v>
      </c>
      <c r="J5" s="255">
        <v>8704.8128491411517</v>
      </c>
      <c r="K5" s="255">
        <v>13135.075855999996</v>
      </c>
      <c r="L5" s="255">
        <v>16756.354485800002</v>
      </c>
      <c r="M5" s="255">
        <v>20131.118821399996</v>
      </c>
      <c r="N5" s="204">
        <f t="shared" si="0"/>
        <v>162924.26340989216</v>
      </c>
    </row>
    <row r="6" spans="1:14" s="74" customFormat="1" ht="12" x14ac:dyDescent="0.2">
      <c r="A6" s="254" t="s">
        <v>192</v>
      </c>
      <c r="B6" s="255">
        <v>22056.231138374733</v>
      </c>
      <c r="C6" s="255">
        <v>17612.441168614299</v>
      </c>
      <c r="D6" s="255">
        <v>16140.555917349662</v>
      </c>
      <c r="E6" s="255">
        <v>12700.30037967566</v>
      </c>
      <c r="F6" s="255">
        <v>11948.674272138687</v>
      </c>
      <c r="G6" s="255">
        <v>8104.7389681090417</v>
      </c>
      <c r="H6" s="255">
        <v>7552.761860120464</v>
      </c>
      <c r="I6" s="255">
        <v>7913.1296058622011</v>
      </c>
      <c r="J6" s="255">
        <v>9512.4721570544971</v>
      </c>
      <c r="K6" s="255">
        <v>13236.202923498169</v>
      </c>
      <c r="L6" s="255">
        <v>16157.598374748406</v>
      </c>
      <c r="M6" s="255">
        <v>18978.460081062705</v>
      </c>
      <c r="N6" s="204">
        <f t="shared" si="0"/>
        <v>161913.5668466085</v>
      </c>
    </row>
    <row r="7" spans="1:14" s="74" customFormat="1" ht="12" x14ac:dyDescent="0.2">
      <c r="A7" s="254" t="s">
        <v>198</v>
      </c>
      <c r="B7" s="255">
        <v>20414.695697199997</v>
      </c>
      <c r="C7" s="255">
        <v>16681.781302230935</v>
      </c>
      <c r="D7" s="255">
        <v>16432.290710786918</v>
      </c>
      <c r="E7" s="255">
        <v>12068.091523978623</v>
      </c>
      <c r="F7" s="255">
        <v>10838.722607399999</v>
      </c>
      <c r="G7" s="255">
        <v>8582.739557400002</v>
      </c>
      <c r="H7" s="255">
        <v>8024.1053863999996</v>
      </c>
      <c r="I7" s="255">
        <v>7694.3480824000017</v>
      </c>
      <c r="J7" s="255">
        <v>8809.2105876000023</v>
      </c>
      <c r="K7" s="255">
        <v>13094.066603000003</v>
      </c>
      <c r="L7" s="255">
        <v>16139.0916548</v>
      </c>
      <c r="M7" s="255">
        <v>18138.5645926</v>
      </c>
      <c r="N7" s="204">
        <f t="shared" si="0"/>
        <v>156917.70830579643</v>
      </c>
    </row>
    <row r="8" spans="1:14" s="74" customFormat="1" ht="12" x14ac:dyDescent="0.2">
      <c r="A8" s="254" t="s">
        <v>207</v>
      </c>
      <c r="B8" s="255">
        <v>20176.025784691454</v>
      </c>
      <c r="C8" s="255">
        <v>18164.750606779115</v>
      </c>
      <c r="D8" s="255">
        <v>17200.598888257657</v>
      </c>
      <c r="E8" s="255">
        <v>14288.328006858932</v>
      </c>
      <c r="F8" s="255">
        <v>11521.628364990023</v>
      </c>
      <c r="G8" s="255">
        <v>7952.1760964610366</v>
      </c>
      <c r="H8" s="255">
        <v>7518.2408620681244</v>
      </c>
      <c r="I8" s="255">
        <v>7904.9501709583219</v>
      </c>
      <c r="J8" s="255">
        <v>8953.0489600209839</v>
      </c>
      <c r="K8" s="255">
        <v>12887.296510599999</v>
      </c>
      <c r="L8" s="255">
        <v>16133.109281400002</v>
      </c>
      <c r="M8" s="255">
        <v>19005.054783200001</v>
      </c>
      <c r="N8" s="204">
        <f t="shared" si="0"/>
        <v>161705.20831628566</v>
      </c>
    </row>
    <row r="9" spans="1:14" s="74" customFormat="1" ht="12" x14ac:dyDescent="0.2">
      <c r="A9" s="254" t="s">
        <v>310</v>
      </c>
      <c r="B9" s="255">
        <v>19443.893473</v>
      </c>
      <c r="C9" s="255">
        <v>15892.034386651603</v>
      </c>
      <c r="D9" s="255">
        <v>16313.952054121697</v>
      </c>
      <c r="E9" s="255">
        <v>13523.164816279999</v>
      </c>
      <c r="F9" s="255">
        <v>9408.3478437360027</v>
      </c>
      <c r="G9" s="255">
        <v>7948.1444100559984</v>
      </c>
      <c r="H9" s="255">
        <v>7511.9053000000004</v>
      </c>
      <c r="I9" s="255">
        <v>7457.2335599999997</v>
      </c>
      <c r="J9" s="255">
        <v>9301.849553</v>
      </c>
      <c r="K9" s="255">
        <v>11147.413182376002</v>
      </c>
      <c r="L9" s="255">
        <v>14951.953478183999</v>
      </c>
      <c r="M9" s="255">
        <v>18193.573783816002</v>
      </c>
      <c r="N9" s="204">
        <f>SUM(B9:M9)</f>
        <v>151093.4658412213</v>
      </c>
    </row>
    <row r="10" spans="1:14" s="74" customFormat="1" ht="12" x14ac:dyDescent="0.2">
      <c r="A10" s="254" t="s">
        <v>314</v>
      </c>
      <c r="B10" s="255">
        <v>17271.858659492998</v>
      </c>
      <c r="C10" s="255">
        <v>15740.750315129892</v>
      </c>
      <c r="D10" s="255">
        <v>14993.503906586255</v>
      </c>
      <c r="E10" s="255">
        <v>12962.13654067085</v>
      </c>
      <c r="F10" s="255">
        <v>9400.4603124830082</v>
      </c>
      <c r="G10" s="255">
        <v>7115.6142937417617</v>
      </c>
      <c r="H10" s="255">
        <v>7061.9835559999992</v>
      </c>
      <c r="I10" s="255">
        <v>7070.0370759999987</v>
      </c>
      <c r="J10" s="255">
        <v>7309.5027709999986</v>
      </c>
      <c r="K10" s="255">
        <v>10641.895201999998</v>
      </c>
      <c r="L10" s="255">
        <v>14270.517816999996</v>
      </c>
      <c r="M10" s="255">
        <v>17237.261485000003</v>
      </c>
      <c r="N10" s="204">
        <f>SUM(B10:M10)</f>
        <v>141075.52193510477</v>
      </c>
    </row>
    <row r="11" spans="1:14" s="74" customFormat="1" ht="12" x14ac:dyDescent="0.2">
      <c r="A11" s="254" t="s">
        <v>322</v>
      </c>
      <c r="B11" s="255">
        <f>+'3'!B6</f>
        <v>18457.258576</v>
      </c>
      <c r="C11" s="255">
        <f>+'3'!C6</f>
        <v>13612.464886</v>
      </c>
      <c r="D11" s="255">
        <f>+'3'!D6</f>
        <v>12876.706660999998</v>
      </c>
      <c r="E11" s="255">
        <f>+'3'!E6</f>
        <v>10308.782688999998</v>
      </c>
      <c r="F11" s="255">
        <f>+'3'!F6</f>
        <v>8104.0154730000013</v>
      </c>
      <c r="G11" s="255">
        <f>+'3'!G6</f>
        <v>7020.1473650000016</v>
      </c>
      <c r="H11" s="255">
        <f>+'3'!H6</f>
        <v>6486.0417599999992</v>
      </c>
      <c r="I11" s="255">
        <f>+'3'!I6</f>
        <v>6271.9956180000017</v>
      </c>
      <c r="J11" s="255">
        <f>+'3'!J6</f>
        <v>7445.6998060000005</v>
      </c>
      <c r="K11" s="255">
        <f>+'3'!K6</f>
        <v>10568.480660000001</v>
      </c>
      <c r="L11" s="255">
        <f>+'3'!L6</f>
        <v>14913.232501999999</v>
      </c>
      <c r="M11" s="255">
        <f>+'3'!M6</f>
        <v>16772.036032</v>
      </c>
      <c r="N11" s="204">
        <f>SUM(B11:M11)</f>
        <v>132836.862028</v>
      </c>
    </row>
    <row r="12" spans="1:14" s="74" customFormat="1" ht="12" x14ac:dyDescent="0.2">
      <c r="A12" s="254" t="s">
        <v>177</v>
      </c>
      <c r="B12" s="204">
        <f>+B11-B10</f>
        <v>1185.3999165070018</v>
      </c>
      <c r="C12" s="204">
        <f t="shared" ref="C12:N12" si="1">+C11-C10</f>
        <v>-2128.2854291298918</v>
      </c>
      <c r="D12" s="204">
        <f t="shared" si="1"/>
        <v>-2116.7972455862564</v>
      </c>
      <c r="E12" s="204">
        <f t="shared" si="1"/>
        <v>-2653.3538516708522</v>
      </c>
      <c r="F12" s="204">
        <f t="shared" si="1"/>
        <v>-1296.4448394830069</v>
      </c>
      <c r="G12" s="204">
        <f t="shared" si="1"/>
        <v>-95.466928741760057</v>
      </c>
      <c r="H12" s="204">
        <f t="shared" si="1"/>
        <v>-575.94179600000007</v>
      </c>
      <c r="I12" s="204">
        <f t="shared" si="1"/>
        <v>-798.04145799999696</v>
      </c>
      <c r="J12" s="204">
        <f t="shared" si="1"/>
        <v>136.19703500000196</v>
      </c>
      <c r="K12" s="204">
        <f t="shared" si="1"/>
        <v>-73.4145419999968</v>
      </c>
      <c r="L12" s="204">
        <f t="shared" si="1"/>
        <v>642.71468500000265</v>
      </c>
      <c r="M12" s="204">
        <f t="shared" si="1"/>
        <v>-465.22545300000274</v>
      </c>
      <c r="N12" s="204">
        <f t="shared" si="1"/>
        <v>-8238.6599071047676</v>
      </c>
    </row>
    <row r="13" spans="1:14" s="74" customFormat="1" ht="12" x14ac:dyDescent="0.2">
      <c r="A13" s="256" t="s">
        <v>177</v>
      </c>
      <c r="B13" s="210">
        <f>+(B11-B10)/B10</f>
        <v>6.8631867587422596E-2</v>
      </c>
      <c r="C13" s="210">
        <f t="shared" ref="C13:N13" si="2">+(C11-C10)/C10</f>
        <v>-0.13520863913864384</v>
      </c>
      <c r="D13" s="210">
        <f t="shared" si="2"/>
        <v>-0.14118095801851913</v>
      </c>
      <c r="E13" s="210">
        <f t="shared" si="2"/>
        <v>-0.20470034730351089</v>
      </c>
      <c r="F13" s="210">
        <f t="shared" si="2"/>
        <v>-0.13791291026051553</v>
      </c>
      <c r="G13" s="210">
        <f t="shared" si="2"/>
        <v>-1.3416540694978923E-2</v>
      </c>
      <c r="H13" s="210">
        <f t="shared" si="2"/>
        <v>-8.1555244561659829E-2</v>
      </c>
      <c r="I13" s="210">
        <f t="shared" si="2"/>
        <v>-0.11287655912145561</v>
      </c>
      <c r="J13" s="210">
        <f t="shared" si="2"/>
        <v>1.8632872750299144E-2</v>
      </c>
      <c r="K13" s="210">
        <f t="shared" si="2"/>
        <v>-6.8986341818325315E-3</v>
      </c>
      <c r="L13" s="210">
        <f t="shared" si="2"/>
        <v>4.5037937182234401E-2</v>
      </c>
      <c r="M13" s="210">
        <f t="shared" si="2"/>
        <v>-2.6989522286057187E-2</v>
      </c>
      <c r="N13" s="210">
        <f t="shared" si="2"/>
        <v>-5.8398932671640792E-2</v>
      </c>
    </row>
    <row r="14" spans="1:14" s="74" customFormat="1" ht="12" x14ac:dyDescent="0.2">
      <c r="A14" s="254" t="s">
        <v>181</v>
      </c>
      <c r="B14" s="255">
        <v>16476.822179766987</v>
      </c>
      <c r="C14" s="255">
        <v>11652.657417777555</v>
      </c>
      <c r="D14" s="255">
        <v>9380.6852703481654</v>
      </c>
      <c r="E14" s="255">
        <v>7846.1932239972994</v>
      </c>
      <c r="F14" s="204">
        <v>5061.2887705423545</v>
      </c>
      <c r="G14" s="204">
        <v>3193.7768574279994</v>
      </c>
      <c r="H14" s="204">
        <v>3007.0443668119992</v>
      </c>
      <c r="I14" s="204">
        <v>3096.8376864330003</v>
      </c>
      <c r="J14" s="204">
        <v>4788.2164451532044</v>
      </c>
      <c r="K14" s="204">
        <v>7068.3588332386571</v>
      </c>
      <c r="L14" s="204">
        <v>10311.594856714655</v>
      </c>
      <c r="M14" s="204">
        <v>12429.309362674659</v>
      </c>
      <c r="N14" s="204">
        <f t="shared" ref="N14:N19" si="3">SUM(B14:M14)</f>
        <v>94312.785270886539</v>
      </c>
    </row>
    <row r="15" spans="1:14" s="74" customFormat="1" ht="12" x14ac:dyDescent="0.2">
      <c r="A15" s="254" t="s">
        <v>182</v>
      </c>
      <c r="B15" s="255">
        <v>12397.069831099545</v>
      </c>
      <c r="C15" s="255">
        <v>13087.221872299897</v>
      </c>
      <c r="D15" s="255">
        <v>12575.416378406891</v>
      </c>
      <c r="E15" s="255">
        <v>5467.8344290000005</v>
      </c>
      <c r="F15" s="255">
        <v>3743.2424710000005</v>
      </c>
      <c r="G15" s="255">
        <v>3165.3654920000004</v>
      </c>
      <c r="H15" s="255">
        <v>3043.6241652031031</v>
      </c>
      <c r="I15" s="255">
        <v>2999.7638298816933</v>
      </c>
      <c r="J15" s="255">
        <v>3661.2204678348289</v>
      </c>
      <c r="K15" s="255">
        <v>6796.5151675803772</v>
      </c>
      <c r="L15" s="255">
        <v>9833.6370210698296</v>
      </c>
      <c r="M15" s="255">
        <v>12263.30225307093</v>
      </c>
      <c r="N15" s="204">
        <f t="shared" si="3"/>
        <v>89034.213378447079</v>
      </c>
    </row>
    <row r="16" spans="1:14" s="74" customFormat="1" ht="12" x14ac:dyDescent="0.2">
      <c r="A16" s="254" t="s">
        <v>193</v>
      </c>
      <c r="B16" s="255">
        <v>14046.377311420394</v>
      </c>
      <c r="C16" s="255">
        <v>10951.410166529384</v>
      </c>
      <c r="D16" s="255">
        <v>9402.3983900456515</v>
      </c>
      <c r="E16" s="255">
        <v>6672.4892621367935</v>
      </c>
      <c r="F16" s="255">
        <v>6033.9070927347129</v>
      </c>
      <c r="G16" s="255">
        <v>3097.6822750865108</v>
      </c>
      <c r="H16" s="255">
        <v>2995.5989487909433</v>
      </c>
      <c r="I16" s="255">
        <v>2998.0573648818945</v>
      </c>
      <c r="J16" s="255">
        <v>4052.1427974123826</v>
      </c>
      <c r="K16" s="255">
        <v>6857.3032858455736</v>
      </c>
      <c r="L16" s="255">
        <v>9198.7341189238577</v>
      </c>
      <c r="M16" s="255">
        <v>11460.965005056434</v>
      </c>
      <c r="N16" s="204">
        <f t="shared" si="3"/>
        <v>87767.066018864542</v>
      </c>
    </row>
    <row r="17" spans="1:14" s="74" customFormat="1" ht="12" x14ac:dyDescent="0.2">
      <c r="A17" s="254" t="s">
        <v>199</v>
      </c>
      <c r="B17" s="255">
        <v>12828.653282152001</v>
      </c>
      <c r="C17" s="255">
        <v>10230.655329161164</v>
      </c>
      <c r="D17" s="255">
        <v>9811.6371772054445</v>
      </c>
      <c r="E17" s="255">
        <v>6347.7918524037395</v>
      </c>
      <c r="F17" s="255">
        <v>5236.2863215845528</v>
      </c>
      <c r="G17" s="255">
        <v>3234.8364849425575</v>
      </c>
      <c r="H17" s="255">
        <v>3001.1451649450755</v>
      </c>
      <c r="I17" s="255">
        <v>2961.1161144077792</v>
      </c>
      <c r="J17" s="255">
        <v>3737.8987321997274</v>
      </c>
      <c r="K17" s="255">
        <v>7281.3866980098837</v>
      </c>
      <c r="L17" s="255">
        <v>9737.8378540964059</v>
      </c>
      <c r="M17" s="255">
        <v>11519.251238123004</v>
      </c>
      <c r="N17" s="204">
        <f t="shared" si="3"/>
        <v>85928.496249231335</v>
      </c>
    </row>
    <row r="18" spans="1:14" s="74" customFormat="1" ht="12" x14ac:dyDescent="0.2">
      <c r="A18" s="254" t="s">
        <v>208</v>
      </c>
      <c r="B18" s="255">
        <v>13037.750163676315</v>
      </c>
      <c r="C18" s="255">
        <v>12001.977727090547</v>
      </c>
      <c r="D18" s="255">
        <v>10844.610714460185</v>
      </c>
      <c r="E18" s="255">
        <v>8602.3087977396353</v>
      </c>
      <c r="F18" s="255">
        <v>5992.6151067167639</v>
      </c>
      <c r="G18" s="255">
        <v>3174.1252102263697</v>
      </c>
      <c r="H18" s="255">
        <v>2786.1713241585499</v>
      </c>
      <c r="I18" s="255">
        <v>3049.7825915463495</v>
      </c>
      <c r="J18" s="255">
        <v>3938.4654690859302</v>
      </c>
      <c r="K18" s="255">
        <v>7227.680271653624</v>
      </c>
      <c r="L18" s="255">
        <v>9693.6752158233594</v>
      </c>
      <c r="M18" s="255">
        <v>12141.438030796044</v>
      </c>
      <c r="N18" s="204">
        <f t="shared" si="3"/>
        <v>92490.600622973667</v>
      </c>
    </row>
    <row r="19" spans="1:14" s="74" customFormat="1" ht="12" x14ac:dyDescent="0.2">
      <c r="A19" s="254" t="s">
        <v>311</v>
      </c>
      <c r="B19" s="255">
        <v>12108.59828866639</v>
      </c>
      <c r="C19" s="255">
        <v>9829.5325508641927</v>
      </c>
      <c r="D19" s="255">
        <v>9943.7774034915819</v>
      </c>
      <c r="E19" s="255">
        <v>7782.3585524380142</v>
      </c>
      <c r="F19" s="255">
        <v>3971.3348682932165</v>
      </c>
      <c r="G19" s="255">
        <v>3002.0462708415785</v>
      </c>
      <c r="H19" s="255">
        <v>2836.0209574157179</v>
      </c>
      <c r="I19" s="255">
        <v>2853.2195907728974</v>
      </c>
      <c r="J19" s="255">
        <v>4208.0784534658869</v>
      </c>
      <c r="K19" s="255">
        <v>5671.6382388346465</v>
      </c>
      <c r="L19" s="255">
        <v>8529.203142023347</v>
      </c>
      <c r="M19" s="255">
        <v>11334.180334263327</v>
      </c>
      <c r="N19" s="204">
        <f t="shared" si="3"/>
        <v>82069.98865137079</v>
      </c>
    </row>
    <row r="20" spans="1:14" s="74" customFormat="1" ht="12" x14ac:dyDescent="0.2">
      <c r="A20" s="254" t="s">
        <v>315</v>
      </c>
      <c r="B20" s="255">
        <v>10502.688458235476</v>
      </c>
      <c r="C20" s="255">
        <v>10009.643718401046</v>
      </c>
      <c r="D20" s="255">
        <v>9024.829734639763</v>
      </c>
      <c r="E20" s="255">
        <v>7320.4813761318146</v>
      </c>
      <c r="F20" s="255">
        <v>4273.8042931853361</v>
      </c>
      <c r="G20" s="255">
        <v>2785.0442968294096</v>
      </c>
      <c r="H20" s="255">
        <v>2581.8491059999997</v>
      </c>
      <c r="I20" s="255">
        <v>2663.5396129999999</v>
      </c>
      <c r="J20" s="255">
        <v>2795.0587320000004</v>
      </c>
      <c r="K20" s="255">
        <v>5048.0970149296772</v>
      </c>
      <c r="L20" s="255">
        <v>8480.3642282333603</v>
      </c>
      <c r="M20" s="255">
        <v>10454.153059932652</v>
      </c>
      <c r="N20" s="204">
        <f>SUM(B20:M20)</f>
        <v>75939.553631518531</v>
      </c>
    </row>
    <row r="21" spans="1:14" s="74" customFormat="1" ht="12" x14ac:dyDescent="0.2">
      <c r="A21" s="254" t="s">
        <v>323</v>
      </c>
      <c r="B21" s="255">
        <f>+'3'!B14</f>
        <v>11768.183591999999</v>
      </c>
      <c r="C21" s="255">
        <f>+'3'!C14</f>
        <v>8188.6469299999972</v>
      </c>
      <c r="D21" s="255">
        <f>+'3'!D14</f>
        <v>7516.9039679999996</v>
      </c>
      <c r="E21" s="255">
        <f>+'3'!E14</f>
        <v>5510.6873450000003</v>
      </c>
      <c r="F21" s="255">
        <f>+'3'!F14</f>
        <v>3464.0072140000007</v>
      </c>
      <c r="G21" s="255">
        <f>+'3'!G14</f>
        <v>2740.1638940000003</v>
      </c>
      <c r="H21" s="255">
        <f>+'3'!H14</f>
        <v>2450.8204420000002</v>
      </c>
      <c r="I21" s="255">
        <f>+'3'!I14</f>
        <v>2500.1212150000006</v>
      </c>
      <c r="J21" s="255">
        <f>+'3'!J14</f>
        <v>3222.2795740000001</v>
      </c>
      <c r="K21" s="255">
        <f>+'3'!K14</f>
        <v>5957.8148639999999</v>
      </c>
      <c r="L21" s="255">
        <f>+'3'!L14</f>
        <v>9122.2104070000005</v>
      </c>
      <c r="M21" s="255">
        <f>+'3'!M14</f>
        <v>10560.748887999998</v>
      </c>
      <c r="N21" s="204">
        <f>SUM(B21:M21)</f>
        <v>73002.588332999992</v>
      </c>
    </row>
    <row r="22" spans="1:14" s="75" customFormat="1" ht="12" x14ac:dyDescent="0.2">
      <c r="A22" s="254" t="s">
        <v>180</v>
      </c>
      <c r="B22" s="204">
        <f>+B21-B20</f>
        <v>1265.4951337645234</v>
      </c>
      <c r="C22" s="204">
        <f t="shared" ref="C22" si="4">+C21-C20</f>
        <v>-1820.9967884010493</v>
      </c>
      <c r="D22" s="204">
        <f t="shared" ref="D22" si="5">+D21-D20</f>
        <v>-1507.9257666397634</v>
      </c>
      <c r="E22" s="204">
        <f t="shared" ref="E22" si="6">+E21-E20</f>
        <v>-1809.7940311318143</v>
      </c>
      <c r="F22" s="204">
        <f t="shared" ref="F22" si="7">+F21-F20</f>
        <v>-809.79707918533541</v>
      </c>
      <c r="G22" s="204">
        <f t="shared" ref="G22" si="8">+G21-G20</f>
        <v>-44.880402829409377</v>
      </c>
      <c r="H22" s="204">
        <f t="shared" ref="H22" si="9">+H21-H20</f>
        <v>-131.02866399999948</v>
      </c>
      <c r="I22" s="204">
        <f t="shared" ref="I22" si="10">+I21-I20</f>
        <v>-163.41839799999934</v>
      </c>
      <c r="J22" s="204">
        <f t="shared" ref="J22" si="11">+J21-J20</f>
        <v>427.22084199999972</v>
      </c>
      <c r="K22" s="204">
        <f t="shared" ref="K22" si="12">+K21-K20</f>
        <v>909.7178490703227</v>
      </c>
      <c r="L22" s="204">
        <f t="shared" ref="L22" si="13">+L21-L20</f>
        <v>641.84617876664015</v>
      </c>
      <c r="M22" s="204">
        <f t="shared" ref="M22" si="14">+M21-M20</f>
        <v>106.59582806734579</v>
      </c>
      <c r="N22" s="204">
        <f t="shared" ref="N22" si="15">+N21-N20</f>
        <v>-2936.9652985185385</v>
      </c>
    </row>
    <row r="23" spans="1:14" s="74" customFormat="1" ht="12" x14ac:dyDescent="0.2">
      <c r="A23" s="256" t="s">
        <v>180</v>
      </c>
      <c r="B23" s="210">
        <f>+(B21-B20)/B20</f>
        <v>0.12049249473568935</v>
      </c>
      <c r="C23" s="210">
        <f t="shared" ref="C23:N23" si="16">+(C21-C20)/C20</f>
        <v>-0.18192423622965251</v>
      </c>
      <c r="D23" s="210">
        <f t="shared" si="16"/>
        <v>-0.16708633968482886</v>
      </c>
      <c r="E23" s="210">
        <f t="shared" si="16"/>
        <v>-0.2472233638941542</v>
      </c>
      <c r="F23" s="210">
        <f t="shared" si="16"/>
        <v>-0.18947921421590891</v>
      </c>
      <c r="G23" s="210">
        <f t="shared" si="16"/>
        <v>-1.6114789585394664E-2</v>
      </c>
      <c r="H23" s="210">
        <f t="shared" si="16"/>
        <v>-5.0749931007005755E-2</v>
      </c>
      <c r="I23" s="210">
        <f t="shared" si="16"/>
        <v>-6.1353845537869739E-2</v>
      </c>
      <c r="J23" s="210">
        <f t="shared" si="16"/>
        <v>0.15284860998047881</v>
      </c>
      <c r="K23" s="210">
        <f t="shared" si="16"/>
        <v>0.18021005665696296</v>
      </c>
      <c r="L23" s="210">
        <f t="shared" si="16"/>
        <v>7.5686157043793667E-2</v>
      </c>
      <c r="M23" s="210">
        <f t="shared" si="16"/>
        <v>1.0196505394195223E-2</v>
      </c>
      <c r="N23" s="210">
        <f t="shared" si="16"/>
        <v>-3.8675040319167193E-2</v>
      </c>
    </row>
    <row r="24" spans="1:14" s="74" customFormat="1" ht="12" x14ac:dyDescent="0.2">
      <c r="A24" s="75"/>
      <c r="B24" s="75"/>
      <c r="C24" s="75"/>
      <c r="D24" s="75"/>
      <c r="E24" s="75"/>
      <c r="F24" s="75"/>
      <c r="G24" s="75"/>
      <c r="H24" s="75"/>
      <c r="I24" s="75"/>
      <c r="J24" s="75"/>
      <c r="K24" s="75"/>
      <c r="L24" s="75"/>
      <c r="M24" s="75"/>
      <c r="N24" s="99"/>
    </row>
    <row r="25" spans="1:14" s="74" customFormat="1" ht="12" x14ac:dyDescent="0.2"/>
    <row r="26" spans="1:14" s="74" customFormat="1" ht="12" x14ac:dyDescent="0.2"/>
    <row r="27" spans="1:14" s="74" customFormat="1" ht="12" x14ac:dyDescent="0.2">
      <c r="A27" s="103"/>
      <c r="B27" s="103">
        <v>1</v>
      </c>
      <c r="C27" s="103">
        <v>2</v>
      </c>
      <c r="D27" s="103">
        <v>3</v>
      </c>
      <c r="E27" s="103">
        <v>4</v>
      </c>
      <c r="F27" s="103">
        <v>5</v>
      </c>
      <c r="G27" s="103">
        <v>6</v>
      </c>
      <c r="H27" s="103">
        <v>7</v>
      </c>
      <c r="I27" s="103">
        <v>8</v>
      </c>
      <c r="J27" s="103">
        <v>9</v>
      </c>
      <c r="K27" s="103">
        <v>10</v>
      </c>
      <c r="L27" s="103">
        <v>11</v>
      </c>
      <c r="M27" s="103">
        <v>12</v>
      </c>
    </row>
    <row r="28" spans="1:14" s="74" customFormat="1" x14ac:dyDescent="0.2">
      <c r="A28" s="306" t="s">
        <v>59</v>
      </c>
      <c r="B28" s="306" t="s">
        <v>8</v>
      </c>
      <c r="C28" s="306" t="s">
        <v>9</v>
      </c>
      <c r="D28" s="306" t="s">
        <v>10</v>
      </c>
      <c r="E28" s="306" t="s">
        <v>11</v>
      </c>
      <c r="F28" s="306" t="s">
        <v>12</v>
      </c>
      <c r="G28" s="306" t="s">
        <v>13</v>
      </c>
      <c r="H28" s="306" t="s">
        <v>14</v>
      </c>
      <c r="I28" s="306" t="s">
        <v>15</v>
      </c>
      <c r="J28" s="306" t="s">
        <v>16</v>
      </c>
      <c r="K28" s="306" t="s">
        <v>17</v>
      </c>
      <c r="L28" s="306" t="s">
        <v>18</v>
      </c>
      <c r="M28" s="306" t="s">
        <v>19</v>
      </c>
    </row>
    <row r="29" spans="1:14" s="74" customFormat="1" x14ac:dyDescent="0.2">
      <c r="A29" s="306" t="s">
        <v>312</v>
      </c>
      <c r="B29" s="93">
        <f>+MAX(B4:B10)</f>
        <v>24789.614332580783</v>
      </c>
      <c r="C29" s="93">
        <f t="shared" ref="C29:M29" si="17">+MAX(C4:C10)</f>
        <v>19893.166386910842</v>
      </c>
      <c r="D29" s="93">
        <f t="shared" si="17"/>
        <v>19662.32644030562</v>
      </c>
      <c r="E29" s="93">
        <f t="shared" si="17"/>
        <v>14288.328006858932</v>
      </c>
      <c r="F29" s="93">
        <f t="shared" si="17"/>
        <v>11948.674272138687</v>
      </c>
      <c r="G29" s="93">
        <f t="shared" si="17"/>
        <v>8582.739557400002</v>
      </c>
      <c r="H29" s="93">
        <f t="shared" si="17"/>
        <v>8024.1053863999996</v>
      </c>
      <c r="I29" s="93">
        <f t="shared" si="17"/>
        <v>8048.3981191524254</v>
      </c>
      <c r="J29" s="93">
        <f t="shared" si="17"/>
        <v>10334.802151495629</v>
      </c>
      <c r="K29" s="93">
        <f t="shared" si="17"/>
        <v>13440.563805668024</v>
      </c>
      <c r="L29" s="93">
        <f t="shared" si="17"/>
        <v>17328.765497294422</v>
      </c>
      <c r="M29" s="93">
        <f t="shared" si="17"/>
        <v>20131.118821399996</v>
      </c>
    </row>
    <row r="30" spans="1:14" s="74" customFormat="1" x14ac:dyDescent="0.2">
      <c r="A30" s="306" t="s">
        <v>313</v>
      </c>
      <c r="B30" s="93">
        <f>+MIN(B4:B10)</f>
        <v>17271.858659492998</v>
      </c>
      <c r="C30" s="93">
        <f t="shared" ref="C30:M30" si="18">+MIN(C4:C10)</f>
        <v>15740.750315129892</v>
      </c>
      <c r="D30" s="93">
        <f t="shared" si="18"/>
        <v>14993.503906586255</v>
      </c>
      <c r="E30" s="93">
        <f t="shared" si="18"/>
        <v>11150.511060999999</v>
      </c>
      <c r="F30" s="93">
        <f t="shared" si="18"/>
        <v>9168.1220959999991</v>
      </c>
      <c r="G30" s="93">
        <f t="shared" si="18"/>
        <v>7115.6142937417617</v>
      </c>
      <c r="H30" s="93">
        <f t="shared" si="18"/>
        <v>7061.9835559999992</v>
      </c>
      <c r="I30" s="93">
        <f t="shared" si="18"/>
        <v>7070.0370759999987</v>
      </c>
      <c r="J30" s="93">
        <f t="shared" si="18"/>
        <v>7309.5027709999986</v>
      </c>
      <c r="K30" s="93">
        <f t="shared" si="18"/>
        <v>10641.895201999998</v>
      </c>
      <c r="L30" s="93">
        <f t="shared" si="18"/>
        <v>14270.517816999996</v>
      </c>
      <c r="M30" s="93">
        <f t="shared" si="18"/>
        <v>17237.261485000003</v>
      </c>
    </row>
    <row r="31" spans="1:14" s="74" customFormat="1" x14ac:dyDescent="0.2">
      <c r="A31" s="306" t="s">
        <v>324</v>
      </c>
      <c r="B31" s="93">
        <f>+B29-B30</f>
        <v>7517.7556730877841</v>
      </c>
      <c r="C31" s="93">
        <f t="shared" ref="C31:M31" si="19">+C29-C30</f>
        <v>4152.41607178095</v>
      </c>
      <c r="D31" s="93">
        <f t="shared" si="19"/>
        <v>4668.8225337193653</v>
      </c>
      <c r="E31" s="93">
        <f t="shared" si="19"/>
        <v>3137.8169458589327</v>
      </c>
      <c r="F31" s="93">
        <f t="shared" si="19"/>
        <v>2780.5521761386881</v>
      </c>
      <c r="G31" s="93">
        <f t="shared" si="19"/>
        <v>1467.1252636582403</v>
      </c>
      <c r="H31" s="93">
        <f t="shared" si="19"/>
        <v>962.12183040000036</v>
      </c>
      <c r="I31" s="93">
        <f t="shared" si="19"/>
        <v>978.36104315242665</v>
      </c>
      <c r="J31" s="93">
        <f t="shared" si="19"/>
        <v>3025.2993804956304</v>
      </c>
      <c r="K31" s="93">
        <f t="shared" si="19"/>
        <v>2798.6686036680258</v>
      </c>
      <c r="L31" s="93">
        <f t="shared" si="19"/>
        <v>3058.2476802944257</v>
      </c>
      <c r="M31" s="93">
        <f t="shared" si="19"/>
        <v>2893.8573363999931</v>
      </c>
    </row>
    <row r="32" spans="1:14" s="74" customFormat="1" ht="12" x14ac:dyDescent="0.2">
      <c r="A32" s="103">
        <v>2023</v>
      </c>
      <c r="B32" s="93">
        <f>+B10</f>
        <v>17271.858659492998</v>
      </c>
      <c r="C32" s="93">
        <f t="shared" ref="C32:M32" si="20">+C10</f>
        <v>15740.750315129892</v>
      </c>
      <c r="D32" s="93">
        <f t="shared" si="20"/>
        <v>14993.503906586255</v>
      </c>
      <c r="E32" s="93">
        <f t="shared" si="20"/>
        <v>12962.13654067085</v>
      </c>
      <c r="F32" s="93">
        <f t="shared" si="20"/>
        <v>9400.4603124830082</v>
      </c>
      <c r="G32" s="93">
        <f t="shared" si="20"/>
        <v>7115.6142937417617</v>
      </c>
      <c r="H32" s="93">
        <f t="shared" si="20"/>
        <v>7061.9835559999992</v>
      </c>
      <c r="I32" s="93">
        <f t="shared" si="20"/>
        <v>7070.0370759999987</v>
      </c>
      <c r="J32" s="93">
        <f t="shared" si="20"/>
        <v>7309.5027709999986</v>
      </c>
      <c r="K32" s="93">
        <f t="shared" si="20"/>
        <v>10641.895201999998</v>
      </c>
      <c r="L32" s="93">
        <f t="shared" si="20"/>
        <v>14270.517816999996</v>
      </c>
      <c r="M32" s="93">
        <f t="shared" si="20"/>
        <v>17237.261485000003</v>
      </c>
    </row>
    <row r="33" spans="1:14" s="74" customFormat="1" ht="12" x14ac:dyDescent="0.2">
      <c r="A33" s="103">
        <v>2024</v>
      </c>
      <c r="B33" s="93">
        <f>+B11</f>
        <v>18457.258576</v>
      </c>
      <c r="C33" s="93">
        <f t="shared" ref="C33:M33" si="21">+C11</f>
        <v>13612.464886</v>
      </c>
      <c r="D33" s="93">
        <f t="shared" si="21"/>
        <v>12876.706660999998</v>
      </c>
      <c r="E33" s="93">
        <f t="shared" si="21"/>
        <v>10308.782688999998</v>
      </c>
      <c r="F33" s="93">
        <f t="shared" si="21"/>
        <v>8104.0154730000013</v>
      </c>
      <c r="G33" s="93">
        <f t="shared" si="21"/>
        <v>7020.1473650000016</v>
      </c>
      <c r="H33" s="93">
        <f t="shared" si="21"/>
        <v>6486.0417599999992</v>
      </c>
      <c r="I33" s="93">
        <f t="shared" si="21"/>
        <v>6271.9956180000017</v>
      </c>
      <c r="J33" s="93">
        <f t="shared" si="21"/>
        <v>7445.6998060000005</v>
      </c>
      <c r="K33" s="93">
        <f t="shared" si="21"/>
        <v>10568.480660000001</v>
      </c>
      <c r="L33" s="93">
        <f t="shared" si="21"/>
        <v>14913.232501999999</v>
      </c>
      <c r="M33" s="93">
        <f t="shared" si="21"/>
        <v>16772.036032</v>
      </c>
    </row>
    <row r="34" spans="1:14" s="74" customFormat="1" ht="12" x14ac:dyDescent="0.2">
      <c r="A34" s="103"/>
      <c r="B34" s="103"/>
      <c r="C34" s="103"/>
      <c r="D34" s="103"/>
      <c r="E34" s="103"/>
      <c r="F34" s="103"/>
      <c r="G34" s="103"/>
      <c r="H34" s="103"/>
      <c r="I34" s="103"/>
      <c r="J34" s="103"/>
      <c r="K34" s="103"/>
      <c r="L34" s="103"/>
      <c r="M34" s="103"/>
    </row>
    <row r="35" spans="1:14" s="74" customFormat="1" x14ac:dyDescent="0.2">
      <c r="A35" s="306" t="s">
        <v>117</v>
      </c>
      <c r="B35" s="103"/>
      <c r="C35" s="103"/>
      <c r="D35" s="103"/>
      <c r="E35" s="103"/>
      <c r="F35" s="103"/>
      <c r="G35" s="103"/>
      <c r="H35" s="103"/>
      <c r="I35" s="103"/>
      <c r="J35" s="103"/>
      <c r="K35" s="103"/>
      <c r="L35" s="103"/>
      <c r="M35" s="103"/>
    </row>
    <row r="36" spans="1:14" s="74" customFormat="1" x14ac:dyDescent="0.2">
      <c r="A36" s="306" t="s">
        <v>312</v>
      </c>
      <c r="B36" s="93">
        <f>+MAX(B14:B20)</f>
        <v>16476.822179766987</v>
      </c>
      <c r="C36" s="93">
        <f t="shared" ref="C36:M36" si="22">+MAX(C14:C20)</f>
        <v>13087.221872299897</v>
      </c>
      <c r="D36" s="93">
        <f t="shared" si="22"/>
        <v>12575.416378406891</v>
      </c>
      <c r="E36" s="93">
        <f t="shared" si="22"/>
        <v>8602.3087977396353</v>
      </c>
      <c r="F36" s="93">
        <f t="shared" si="22"/>
        <v>6033.9070927347129</v>
      </c>
      <c r="G36" s="93">
        <f t="shared" si="22"/>
        <v>3234.8364849425575</v>
      </c>
      <c r="H36" s="93">
        <f t="shared" si="22"/>
        <v>3043.6241652031031</v>
      </c>
      <c r="I36" s="93">
        <f t="shared" si="22"/>
        <v>3096.8376864330003</v>
      </c>
      <c r="J36" s="93">
        <f t="shared" si="22"/>
        <v>4788.2164451532044</v>
      </c>
      <c r="K36" s="93">
        <f t="shared" si="22"/>
        <v>7281.3866980098837</v>
      </c>
      <c r="L36" s="93">
        <f t="shared" si="22"/>
        <v>10311.594856714655</v>
      </c>
      <c r="M36" s="93">
        <f t="shared" si="22"/>
        <v>12429.309362674659</v>
      </c>
    </row>
    <row r="37" spans="1:14" s="74" customFormat="1" x14ac:dyDescent="0.2">
      <c r="A37" s="306" t="s">
        <v>313</v>
      </c>
      <c r="B37" s="93">
        <f>+MIN(B14:B20)</f>
        <v>10502.688458235476</v>
      </c>
      <c r="C37" s="93">
        <f t="shared" ref="C37:M37" si="23">+MIN(C14:C20)</f>
        <v>9829.5325508641927</v>
      </c>
      <c r="D37" s="93">
        <f t="shared" si="23"/>
        <v>9024.829734639763</v>
      </c>
      <c r="E37" s="93">
        <f t="shared" si="23"/>
        <v>5467.8344290000005</v>
      </c>
      <c r="F37" s="93">
        <f t="shared" si="23"/>
        <v>3743.2424710000005</v>
      </c>
      <c r="G37" s="93">
        <f t="shared" si="23"/>
        <v>2785.0442968294096</v>
      </c>
      <c r="H37" s="93">
        <f t="shared" si="23"/>
        <v>2581.8491059999997</v>
      </c>
      <c r="I37" s="93">
        <f t="shared" si="23"/>
        <v>2663.5396129999999</v>
      </c>
      <c r="J37" s="93">
        <f t="shared" si="23"/>
        <v>2795.0587320000004</v>
      </c>
      <c r="K37" s="93">
        <f t="shared" si="23"/>
        <v>5048.0970149296772</v>
      </c>
      <c r="L37" s="93">
        <f t="shared" si="23"/>
        <v>8480.3642282333603</v>
      </c>
      <c r="M37" s="93">
        <f t="shared" si="23"/>
        <v>10454.153059932652</v>
      </c>
    </row>
    <row r="38" spans="1:14" s="74" customFormat="1" x14ac:dyDescent="0.2">
      <c r="A38" s="306" t="s">
        <v>324</v>
      </c>
      <c r="B38" s="93">
        <f>+B36-B37</f>
        <v>5974.1337215315107</v>
      </c>
      <c r="C38" s="93">
        <f t="shared" ref="C38:M38" si="24">+C36-C37</f>
        <v>3257.6893214357042</v>
      </c>
      <c r="D38" s="93">
        <f t="shared" si="24"/>
        <v>3550.5866437671284</v>
      </c>
      <c r="E38" s="93">
        <f t="shared" si="24"/>
        <v>3134.4743687396349</v>
      </c>
      <c r="F38" s="93">
        <f t="shared" si="24"/>
        <v>2290.6646217347125</v>
      </c>
      <c r="G38" s="93">
        <f t="shared" si="24"/>
        <v>449.79218811314786</v>
      </c>
      <c r="H38" s="93">
        <f t="shared" si="24"/>
        <v>461.77505920310341</v>
      </c>
      <c r="I38" s="93">
        <f t="shared" si="24"/>
        <v>433.29807343300035</v>
      </c>
      <c r="J38" s="93">
        <f t="shared" si="24"/>
        <v>1993.157713153204</v>
      </c>
      <c r="K38" s="93">
        <f t="shared" si="24"/>
        <v>2233.2896830802065</v>
      </c>
      <c r="L38" s="93">
        <f t="shared" si="24"/>
        <v>1831.2306284812948</v>
      </c>
      <c r="M38" s="93">
        <f t="shared" si="24"/>
        <v>1975.156302742007</v>
      </c>
    </row>
    <row r="39" spans="1:14" s="74" customFormat="1" x14ac:dyDescent="0.2">
      <c r="A39" s="306">
        <v>2023</v>
      </c>
      <c r="B39" s="93">
        <f>+B20</f>
        <v>10502.688458235476</v>
      </c>
      <c r="C39" s="93">
        <f t="shared" ref="C39:M39" si="25">+C20</f>
        <v>10009.643718401046</v>
      </c>
      <c r="D39" s="93">
        <f t="shared" si="25"/>
        <v>9024.829734639763</v>
      </c>
      <c r="E39" s="93">
        <f t="shared" si="25"/>
        <v>7320.4813761318146</v>
      </c>
      <c r="F39" s="93">
        <f t="shared" si="25"/>
        <v>4273.8042931853361</v>
      </c>
      <c r="G39" s="93">
        <f t="shared" si="25"/>
        <v>2785.0442968294096</v>
      </c>
      <c r="H39" s="93">
        <f t="shared" si="25"/>
        <v>2581.8491059999997</v>
      </c>
      <c r="I39" s="93">
        <f t="shared" si="25"/>
        <v>2663.5396129999999</v>
      </c>
      <c r="J39" s="93">
        <f t="shared" si="25"/>
        <v>2795.0587320000004</v>
      </c>
      <c r="K39" s="93">
        <f t="shared" si="25"/>
        <v>5048.0970149296772</v>
      </c>
      <c r="L39" s="93">
        <f t="shared" si="25"/>
        <v>8480.3642282333603</v>
      </c>
      <c r="M39" s="93">
        <f t="shared" si="25"/>
        <v>10454.153059932652</v>
      </c>
    </row>
    <row r="40" spans="1:14" s="74" customFormat="1" x14ac:dyDescent="0.2">
      <c r="A40" s="306">
        <v>2024</v>
      </c>
      <c r="B40" s="93">
        <f>+B21</f>
        <v>11768.183591999999</v>
      </c>
      <c r="C40" s="93">
        <f t="shared" ref="C40:M40" si="26">+C21</f>
        <v>8188.6469299999972</v>
      </c>
      <c r="D40" s="93">
        <f t="shared" si="26"/>
        <v>7516.9039679999996</v>
      </c>
      <c r="E40" s="93">
        <f t="shared" si="26"/>
        <v>5510.6873450000003</v>
      </c>
      <c r="F40" s="93">
        <f t="shared" si="26"/>
        <v>3464.0072140000007</v>
      </c>
      <c r="G40" s="93">
        <f t="shared" si="26"/>
        <v>2740.1638940000003</v>
      </c>
      <c r="H40" s="93">
        <f t="shared" si="26"/>
        <v>2450.8204420000002</v>
      </c>
      <c r="I40" s="93">
        <f t="shared" si="26"/>
        <v>2500.1212150000006</v>
      </c>
      <c r="J40" s="93">
        <f t="shared" si="26"/>
        <v>3222.2795740000001</v>
      </c>
      <c r="K40" s="93">
        <f t="shared" si="26"/>
        <v>5957.8148639999999</v>
      </c>
      <c r="L40" s="93">
        <f t="shared" si="26"/>
        <v>9122.2104070000005</v>
      </c>
      <c r="M40" s="93">
        <f t="shared" si="26"/>
        <v>10560.748887999998</v>
      </c>
    </row>
    <row r="41" spans="1:14" s="74" customFormat="1" ht="12" x14ac:dyDescent="0.2"/>
    <row r="42" spans="1:14" s="74" customFormat="1" ht="12" x14ac:dyDescent="0.2"/>
    <row r="43" spans="1:14" x14ac:dyDescent="0.2">
      <c r="A43" s="74"/>
      <c r="B43" s="74"/>
      <c r="C43" s="74"/>
      <c r="D43" s="74"/>
      <c r="E43" s="74"/>
      <c r="F43" s="74"/>
      <c r="G43" s="74"/>
      <c r="H43" s="74"/>
      <c r="I43" s="74"/>
      <c r="J43" s="74"/>
      <c r="K43" s="74"/>
      <c r="L43" s="74"/>
      <c r="M43" s="74"/>
      <c r="N43" s="74"/>
    </row>
    <row r="44" spans="1:14" x14ac:dyDescent="0.2">
      <c r="A44" s="74"/>
      <c r="B44" s="74"/>
      <c r="C44" s="74"/>
      <c r="D44" s="74"/>
      <c r="E44" s="74"/>
      <c r="F44" s="74"/>
      <c r="G44" s="74"/>
      <c r="H44" s="74"/>
      <c r="I44" s="74"/>
      <c r="J44" s="74"/>
      <c r="K44" s="74"/>
      <c r="L44" s="74"/>
      <c r="M44" s="74"/>
      <c r="N44" s="74"/>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dimension ref="A1:T39"/>
  <sheetViews>
    <sheetView showGridLines="0" view="pageBreakPreview" topLeftCell="A10" zoomScaleNormal="70" zoomScaleSheetLayoutView="100" workbookViewId="0">
      <selection activeCell="S44" sqref="S44"/>
    </sheetView>
  </sheetViews>
  <sheetFormatPr defaultColWidth="9.140625" defaultRowHeight="12" x14ac:dyDescent="0.2"/>
  <cols>
    <col min="1" max="1" width="21" style="66" customWidth="1"/>
    <col min="2" max="2" width="10.7109375" style="66" customWidth="1"/>
    <col min="3" max="3" width="10.7109375" style="133" customWidth="1"/>
    <col min="4" max="4" width="10.7109375" style="66" customWidth="1"/>
    <col min="5" max="9" width="10.7109375" style="133" customWidth="1"/>
    <col min="10" max="11" width="10.7109375" style="66" customWidth="1"/>
    <col min="12" max="12" width="1.28515625" style="133" customWidth="1"/>
    <col min="13" max="13" width="8.28515625" style="66" customWidth="1"/>
    <col min="14" max="14" width="8.28515625" style="133" customWidth="1"/>
    <col min="15" max="15" width="9.28515625" style="66" customWidth="1"/>
    <col min="16" max="16" width="7.85546875" style="66" customWidth="1"/>
    <col min="17" max="19" width="8.5703125" style="66" customWidth="1"/>
    <col min="20" max="20" width="10.42578125" style="66" customWidth="1"/>
    <col min="21" max="21" width="10" style="66" customWidth="1"/>
    <col min="22" max="22" width="11.42578125" style="66" bestFit="1" customWidth="1"/>
    <col min="23" max="16384" width="9.140625" style="66"/>
  </cols>
  <sheetData>
    <row r="1" spans="1:20" s="76" customFormat="1" ht="18" x14ac:dyDescent="0.25">
      <c r="A1" s="246" t="s">
        <v>299</v>
      </c>
      <c r="B1" s="72"/>
      <c r="C1" s="134"/>
      <c r="D1" s="72"/>
      <c r="E1" s="134"/>
      <c r="F1" s="134"/>
      <c r="G1" s="134"/>
      <c r="H1" s="134"/>
      <c r="I1" s="134"/>
      <c r="J1" s="72"/>
      <c r="K1" s="72"/>
      <c r="L1" s="134"/>
      <c r="M1" s="250" t="str">
        <f>'3'!N1</f>
        <v>2024</v>
      </c>
      <c r="O1" s="72"/>
      <c r="Q1" s="72"/>
      <c r="R1" s="72"/>
    </row>
    <row r="2" spans="1:20" ht="6" customHeight="1" x14ac:dyDescent="0.2">
      <c r="A2" s="7"/>
      <c r="B2" s="7"/>
      <c r="C2" s="132"/>
      <c r="D2" s="7"/>
      <c r="E2" s="132"/>
      <c r="F2" s="132"/>
      <c r="G2" s="132"/>
      <c r="H2" s="132"/>
      <c r="I2" s="132"/>
      <c r="J2" s="7"/>
      <c r="K2" s="7"/>
      <c r="L2" s="132"/>
      <c r="M2" s="7"/>
      <c r="N2" s="132"/>
      <c r="O2" s="7"/>
      <c r="P2" s="7"/>
      <c r="Q2" s="7"/>
      <c r="R2" s="7"/>
      <c r="S2" s="7"/>
      <c r="T2" s="7"/>
    </row>
    <row r="3" spans="1:20" ht="28.15" customHeight="1" x14ac:dyDescent="0.2">
      <c r="A3" s="256"/>
      <c r="B3" s="174">
        <v>2017</v>
      </c>
      <c r="C3" s="174">
        <v>2018</v>
      </c>
      <c r="D3" s="174">
        <v>2019</v>
      </c>
      <c r="E3" s="174">
        <v>2020</v>
      </c>
      <c r="F3" s="174">
        <v>2021</v>
      </c>
      <c r="G3" s="174">
        <v>2022</v>
      </c>
      <c r="H3" s="174">
        <v>2023</v>
      </c>
      <c r="I3" s="174">
        <v>2024</v>
      </c>
      <c r="J3" s="217" t="s">
        <v>325</v>
      </c>
      <c r="K3" s="217" t="s">
        <v>176</v>
      </c>
      <c r="L3" s="137"/>
      <c r="N3" s="66"/>
    </row>
    <row r="4" spans="1:20" s="79" customFormat="1" x14ac:dyDescent="0.2">
      <c r="A4" s="257" t="s">
        <v>59</v>
      </c>
      <c r="B4" s="228">
        <f t="shared" ref="B4:I4" si="0">SUM(B5:B20)</f>
        <v>170167.77431130997</v>
      </c>
      <c r="C4" s="228">
        <f t="shared" si="0"/>
        <v>162924.26340989218</v>
      </c>
      <c r="D4" s="228">
        <f t="shared" si="0"/>
        <v>161913.56684660853</v>
      </c>
      <c r="E4" s="228">
        <f t="shared" si="0"/>
        <v>156917.70830579646</v>
      </c>
      <c r="F4" s="228">
        <f t="shared" si="0"/>
        <v>161705.20831628563</v>
      </c>
      <c r="G4" s="308">
        <f t="shared" si="0"/>
        <v>151093.4658412213</v>
      </c>
      <c r="H4" s="308">
        <f t="shared" si="0"/>
        <v>141075.52193510474</v>
      </c>
      <c r="I4" s="317">
        <f t="shared" si="0"/>
        <v>132836.86202799997</v>
      </c>
      <c r="J4" s="228">
        <f>+I4-H4</f>
        <v>-8238.6599071047676</v>
      </c>
      <c r="K4" s="213">
        <f>+I4/H4-1</f>
        <v>-5.8398932671640758E-2</v>
      </c>
      <c r="L4" s="135"/>
      <c r="M4" s="122"/>
    </row>
    <row r="5" spans="1:20" x14ac:dyDescent="0.2">
      <c r="A5" s="206" t="s">
        <v>40</v>
      </c>
      <c r="B5" s="229">
        <v>17648.941728999998</v>
      </c>
      <c r="C5" s="229">
        <v>17078.197468999999</v>
      </c>
      <c r="D5" s="229">
        <v>20039.075443200003</v>
      </c>
      <c r="E5" s="229">
        <v>21971.368778000004</v>
      </c>
      <c r="F5" s="229">
        <v>23749.522175999999</v>
      </c>
      <c r="G5" s="309">
        <v>22661.046717999998</v>
      </c>
      <c r="H5" s="303">
        <v>21904.754540000002</v>
      </c>
      <c r="I5" s="318">
        <f>+'4.1'!N8</f>
        <v>25582.311690999999</v>
      </c>
      <c r="J5" s="229">
        <f t="shared" ref="J5:J20" si="1">+I5-H5</f>
        <v>3677.5571509999972</v>
      </c>
      <c r="K5" s="258">
        <f t="shared" ref="K5:K20" si="2">+I5/H5-1</f>
        <v>0.16788853507965396</v>
      </c>
      <c r="N5" s="66"/>
      <c r="P5" s="159"/>
    </row>
    <row r="6" spans="1:20" x14ac:dyDescent="0.2">
      <c r="A6" s="206" t="s">
        <v>39</v>
      </c>
      <c r="B6" s="229">
        <v>4210.6081244501102</v>
      </c>
      <c r="C6" s="229">
        <v>4141.1557339999999</v>
      </c>
      <c r="D6" s="229">
        <v>4105.3321149999992</v>
      </c>
      <c r="E6" s="229">
        <v>4198.8931317999995</v>
      </c>
      <c r="F6" s="229">
        <v>4268.9378559999996</v>
      </c>
      <c r="G6" s="309">
        <v>4274.6028269999997</v>
      </c>
      <c r="H6" s="303">
        <v>4200.9278069999991</v>
      </c>
      <c r="I6" s="318">
        <f>+'4.1'!N9</f>
        <v>4041.2500649999993</v>
      </c>
      <c r="J6" s="229">
        <f t="shared" si="1"/>
        <v>-159.67774199999985</v>
      </c>
      <c r="K6" s="258">
        <f t="shared" si="2"/>
        <v>-3.8010113321616523E-2</v>
      </c>
      <c r="N6" s="66"/>
    </row>
    <row r="7" spans="1:20" x14ac:dyDescent="0.2">
      <c r="A7" s="206" t="s">
        <v>38</v>
      </c>
      <c r="B7" s="229">
        <v>19473.084553000001</v>
      </c>
      <c r="C7" s="229">
        <v>16943.333251000004</v>
      </c>
      <c r="D7" s="229">
        <v>14806.717398999997</v>
      </c>
      <c r="E7" s="229">
        <v>13783.883112</v>
      </c>
      <c r="F7" s="229">
        <v>14593.114437999999</v>
      </c>
      <c r="G7" s="309">
        <v>12539.490330999999</v>
      </c>
      <c r="H7" s="303">
        <v>10789.971338000001</v>
      </c>
      <c r="I7" s="318">
        <f>+'4.1'!N10</f>
        <v>7863.5292430000009</v>
      </c>
      <c r="J7" s="229">
        <f t="shared" si="1"/>
        <v>-2926.4420950000003</v>
      </c>
      <c r="K7" s="258">
        <f t="shared" si="2"/>
        <v>-0.27121870886660182</v>
      </c>
      <c r="N7" s="66"/>
      <c r="P7" s="159"/>
    </row>
    <row r="8" spans="1:20" x14ac:dyDescent="0.2">
      <c r="A8" s="206" t="s">
        <v>60</v>
      </c>
      <c r="B8" s="229">
        <v>12.909853</v>
      </c>
      <c r="C8" s="229">
        <v>15.360851000000002</v>
      </c>
      <c r="D8" s="229">
        <v>17.542828999999998</v>
      </c>
      <c r="E8" s="229">
        <v>13.270947999999999</v>
      </c>
      <c r="F8" s="229">
        <v>38.048552999999998</v>
      </c>
      <c r="G8" s="309">
        <v>72.470500000000015</v>
      </c>
      <c r="H8" s="303">
        <v>119.36518000000002</v>
      </c>
      <c r="I8" s="318">
        <f>+'4.1'!N11</f>
        <v>114.43648999999999</v>
      </c>
      <c r="J8" s="229">
        <f t="shared" si="1"/>
        <v>-4.9286900000000315</v>
      </c>
      <c r="K8" s="258">
        <f t="shared" si="2"/>
        <v>-4.129085215638284E-2</v>
      </c>
      <c r="N8" s="66"/>
    </row>
    <row r="9" spans="1:20" x14ac:dyDescent="0.2">
      <c r="A9" s="206" t="s">
        <v>200</v>
      </c>
      <c r="B9" s="229">
        <v>86.138499999999993</v>
      </c>
      <c r="C9" s="229">
        <v>86.572722004811226</v>
      </c>
      <c r="D9" s="229">
        <v>70.696781999999999</v>
      </c>
      <c r="E9" s="229">
        <v>92.760940000000019</v>
      </c>
      <c r="F9" s="229">
        <v>100.66252</v>
      </c>
      <c r="G9" s="309">
        <v>80.887709999999998</v>
      </c>
      <c r="H9" s="303">
        <v>67.070309000000009</v>
      </c>
      <c r="I9" s="318">
        <f>+'4.1'!N12</f>
        <v>101.13557500000002</v>
      </c>
      <c r="J9" s="229">
        <f t="shared" si="1"/>
        <v>34.065266000000008</v>
      </c>
      <c r="K9" s="258">
        <f t="shared" si="2"/>
        <v>0.5079038177683064</v>
      </c>
      <c r="N9" s="66"/>
    </row>
    <row r="10" spans="1:20" x14ac:dyDescent="0.2">
      <c r="A10" s="206" t="s">
        <v>201</v>
      </c>
      <c r="B10" s="229">
        <v>0.41697000000000001</v>
      </c>
      <c r="C10" s="229">
        <v>0.86835000000000007</v>
      </c>
      <c r="D10" s="229">
        <v>0.46586899999999998</v>
      </c>
      <c r="E10" s="229">
        <v>0.51271900000000004</v>
      </c>
      <c r="F10" s="229">
        <v>0.57555199999999995</v>
      </c>
      <c r="G10" s="309">
        <v>0.64620999999999995</v>
      </c>
      <c r="H10" s="303">
        <v>0.50351000000000001</v>
      </c>
      <c r="I10" s="318">
        <f>+'4.1'!N13</f>
        <v>2.0452889999999999</v>
      </c>
      <c r="J10" s="229">
        <f t="shared" si="1"/>
        <v>1.541779</v>
      </c>
      <c r="K10" s="258">
        <f t="shared" si="2"/>
        <v>3.062062322496077</v>
      </c>
      <c r="N10" s="66"/>
    </row>
    <row r="11" spans="1:20" x14ac:dyDescent="0.2">
      <c r="A11" s="206" t="s">
        <v>37</v>
      </c>
      <c r="B11" s="229">
        <v>70523.397097999987</v>
      </c>
      <c r="C11" s="229">
        <v>68822.119171000013</v>
      </c>
      <c r="D11" s="229">
        <v>67378.029448000016</v>
      </c>
      <c r="E11" s="229">
        <v>62430.927916000001</v>
      </c>
      <c r="F11" s="229">
        <v>60659.054130000011</v>
      </c>
      <c r="G11" s="309">
        <v>59121.926497000008</v>
      </c>
      <c r="H11" s="303">
        <v>54249.048483999999</v>
      </c>
      <c r="I11" s="318">
        <f>+'4.1'!N14</f>
        <v>46818.693209999983</v>
      </c>
      <c r="J11" s="229">
        <f t="shared" si="1"/>
        <v>-7430.3552740000159</v>
      </c>
      <c r="K11" s="258">
        <f t="shared" si="2"/>
        <v>-0.13696747651143593</v>
      </c>
      <c r="N11" s="66"/>
      <c r="P11" s="159"/>
    </row>
    <row r="12" spans="1:20" x14ac:dyDescent="0.2">
      <c r="A12" s="206" t="s">
        <v>72</v>
      </c>
      <c r="B12" s="229">
        <v>908.072</v>
      </c>
      <c r="C12" s="229">
        <v>864.33</v>
      </c>
      <c r="D12" s="229">
        <v>852.88299999999992</v>
      </c>
      <c r="E12" s="229">
        <v>786.57400000000007</v>
      </c>
      <c r="F12" s="229">
        <v>863.49199999999996</v>
      </c>
      <c r="G12" s="309">
        <v>865.87100000000009</v>
      </c>
      <c r="H12" s="303">
        <v>1126.2329999999999</v>
      </c>
      <c r="I12" s="318">
        <f>+'4.1'!N15</f>
        <v>1585.646</v>
      </c>
      <c r="J12" s="229">
        <f t="shared" si="1"/>
        <v>459.41300000000001</v>
      </c>
      <c r="K12" s="258">
        <f t="shared" si="2"/>
        <v>0.40792003075740113</v>
      </c>
      <c r="N12" s="66"/>
    </row>
    <row r="13" spans="1:20" x14ac:dyDescent="0.2">
      <c r="A13" s="206" t="s">
        <v>36</v>
      </c>
      <c r="B13" s="229">
        <v>0.40596099999999996</v>
      </c>
      <c r="C13" s="229">
        <v>0.64134000000000002</v>
      </c>
      <c r="D13" s="229">
        <v>0.238009</v>
      </c>
      <c r="E13" s="229">
        <v>0.12214000000000001</v>
      </c>
      <c r="F13" s="229">
        <v>9.0999999999999998E-2</v>
      </c>
      <c r="G13" s="309">
        <v>0</v>
      </c>
      <c r="H13" s="303">
        <v>0</v>
      </c>
      <c r="I13" s="318">
        <f>+'4.1'!N16</f>
        <v>5.5999999999999994E-2</v>
      </c>
      <c r="J13" s="229">
        <f t="shared" si="1"/>
        <v>5.5999999999999994E-2</v>
      </c>
      <c r="K13" s="258">
        <v>0</v>
      </c>
      <c r="N13" s="66"/>
    </row>
    <row r="14" spans="1:20" x14ac:dyDescent="0.2">
      <c r="A14" s="206" t="s">
        <v>35</v>
      </c>
      <c r="B14" s="229">
        <v>8866.3123899999991</v>
      </c>
      <c r="C14" s="229">
        <v>7905.558818999998</v>
      </c>
      <c r="D14" s="229">
        <v>8079.1410440000009</v>
      </c>
      <c r="E14" s="229">
        <v>7393.7418319999997</v>
      </c>
      <c r="F14" s="229">
        <v>8343.621882999998</v>
      </c>
      <c r="G14" s="309">
        <v>7932.7659799999992</v>
      </c>
      <c r="H14" s="303">
        <v>8189.7214540000004</v>
      </c>
      <c r="I14" s="318">
        <f>+'4.1'!N17</f>
        <v>6731.5987009999999</v>
      </c>
      <c r="J14" s="229">
        <f t="shared" si="1"/>
        <v>-1458.1227530000006</v>
      </c>
      <c r="K14" s="258">
        <f t="shared" si="2"/>
        <v>-0.17804302151055806</v>
      </c>
      <c r="N14" s="66"/>
    </row>
    <row r="15" spans="1:20" x14ac:dyDescent="0.2">
      <c r="A15" s="206" t="s">
        <v>34</v>
      </c>
      <c r="B15" s="229">
        <v>802.62934500000006</v>
      </c>
      <c r="C15" s="229">
        <v>524.75572799999998</v>
      </c>
      <c r="D15" s="229">
        <v>549.38404500000001</v>
      </c>
      <c r="E15" s="229">
        <v>581.9372679999999</v>
      </c>
      <c r="F15" s="229">
        <v>349.57051999999999</v>
      </c>
      <c r="G15" s="309">
        <v>248.39147400000002</v>
      </c>
      <c r="H15" s="303">
        <v>379.85054299999996</v>
      </c>
      <c r="I15" s="318">
        <f>+'4.1'!N18</f>
        <v>247.14933000000002</v>
      </c>
      <c r="J15" s="229">
        <f t="shared" si="1"/>
        <v>-132.70121299999994</v>
      </c>
      <c r="K15" s="258">
        <f t="shared" si="2"/>
        <v>-0.34935112097496712</v>
      </c>
      <c r="N15" s="66"/>
    </row>
    <row r="16" spans="1:20" x14ac:dyDescent="0.2">
      <c r="A16" s="206" t="s">
        <v>33</v>
      </c>
      <c r="B16" s="229">
        <v>4590.1970123975643</v>
      </c>
      <c r="C16" s="229">
        <v>4621.5520692512382</v>
      </c>
      <c r="D16" s="229">
        <v>4471.6628518797497</v>
      </c>
      <c r="E16" s="229">
        <v>4585.729829077146</v>
      </c>
      <c r="F16" s="229">
        <v>4423.7090305414376</v>
      </c>
      <c r="G16" s="309">
        <v>4118.5233983519902</v>
      </c>
      <c r="H16" s="303">
        <v>4382.4417517082538</v>
      </c>
      <c r="I16" s="318">
        <f>+'4.1'!N19</f>
        <v>4961.4624480000002</v>
      </c>
      <c r="J16" s="229">
        <f t="shared" si="1"/>
        <v>579.02069629174639</v>
      </c>
      <c r="K16" s="258">
        <f t="shared" si="2"/>
        <v>0.13212285047851391</v>
      </c>
      <c r="N16" s="66"/>
    </row>
    <row r="17" spans="1:18" x14ac:dyDescent="0.2">
      <c r="A17" s="206" t="s">
        <v>32</v>
      </c>
      <c r="B17" s="229">
        <v>10390.423849999999</v>
      </c>
      <c r="C17" s="229">
        <v>11021.664391999999</v>
      </c>
      <c r="D17" s="229">
        <v>10470.820881</v>
      </c>
      <c r="E17" s="229">
        <v>9028.0374730000003</v>
      </c>
      <c r="F17" s="229">
        <v>9421.1525899999997</v>
      </c>
      <c r="G17" s="309">
        <v>8698.5005279999987</v>
      </c>
      <c r="H17" s="303">
        <v>7424.863077</v>
      </c>
      <c r="I17" s="318">
        <f>+'4.1'!N20</f>
        <v>6679.5433199999998</v>
      </c>
      <c r="J17" s="229">
        <f t="shared" si="1"/>
        <v>-745.31975700000021</v>
      </c>
      <c r="K17" s="258">
        <f t="shared" si="2"/>
        <v>-0.10038161637064758</v>
      </c>
      <c r="N17" s="66"/>
    </row>
    <row r="18" spans="1:18" x14ac:dyDescent="0.2">
      <c r="A18" s="206" t="s">
        <v>3</v>
      </c>
      <c r="B18" s="229">
        <v>0</v>
      </c>
      <c r="C18" s="229">
        <v>0</v>
      </c>
      <c r="D18" s="229">
        <v>0</v>
      </c>
      <c r="E18" s="229">
        <v>0</v>
      </c>
      <c r="F18" s="229">
        <v>0</v>
      </c>
      <c r="G18" s="309">
        <v>0</v>
      </c>
      <c r="H18" s="303">
        <v>0</v>
      </c>
      <c r="I18" s="318">
        <f>+'4.1'!N21</f>
        <v>0</v>
      </c>
      <c r="J18" s="229">
        <f t="shared" si="1"/>
        <v>0</v>
      </c>
      <c r="K18" s="258">
        <v>0</v>
      </c>
      <c r="N18" s="66"/>
    </row>
    <row r="19" spans="1:18" x14ac:dyDescent="0.2">
      <c r="A19" s="206" t="s">
        <v>31</v>
      </c>
      <c r="B19" s="229">
        <v>430.26517899999993</v>
      </c>
      <c r="C19" s="229">
        <v>183.56304299999996</v>
      </c>
      <c r="D19" s="229">
        <v>151.08361900000003</v>
      </c>
      <c r="E19" s="229">
        <v>182.76715300000004</v>
      </c>
      <c r="F19" s="229">
        <v>363.83322500000003</v>
      </c>
      <c r="G19" s="309">
        <v>922.11876600000005</v>
      </c>
      <c r="H19" s="303">
        <v>657.23999000000015</v>
      </c>
      <c r="I19" s="318">
        <f>+'4.1'!N22</f>
        <v>287.10733600000003</v>
      </c>
      <c r="J19" s="229">
        <f t="shared" si="1"/>
        <v>-370.13265400000012</v>
      </c>
      <c r="K19" s="258">
        <f t="shared" si="2"/>
        <v>-0.56316210156353996</v>
      </c>
      <c r="N19" s="66"/>
    </row>
    <row r="20" spans="1:18" x14ac:dyDescent="0.2">
      <c r="A20" s="206" t="s">
        <v>30</v>
      </c>
      <c r="B20" s="229">
        <v>32223.97174646231</v>
      </c>
      <c r="C20" s="229">
        <v>30714.590470636122</v>
      </c>
      <c r="D20" s="229">
        <v>30920.493511528774</v>
      </c>
      <c r="E20" s="229">
        <v>31867.181065919329</v>
      </c>
      <c r="F20" s="229">
        <v>34529.822842744208</v>
      </c>
      <c r="G20" s="309">
        <v>29556.223901869318</v>
      </c>
      <c r="H20" s="303">
        <v>27583.530951396489</v>
      </c>
      <c r="I20" s="318">
        <f>+'4.1'!N23</f>
        <v>27820.89733</v>
      </c>
      <c r="J20" s="229">
        <f t="shared" si="1"/>
        <v>237.36637860351038</v>
      </c>
      <c r="K20" s="258">
        <f t="shared" si="2"/>
        <v>8.6053659707947538E-3</v>
      </c>
      <c r="N20" s="66"/>
      <c r="P20" s="159"/>
    </row>
    <row r="21" spans="1:18" s="77" customFormat="1" ht="11.25" x14ac:dyDescent="0.2">
      <c r="A21" s="198"/>
      <c r="B21" s="4"/>
      <c r="C21" s="4"/>
      <c r="D21" s="4"/>
      <c r="E21" s="4"/>
      <c r="F21" s="4"/>
      <c r="G21" s="4"/>
      <c r="H21" s="4"/>
      <c r="I21" s="4"/>
      <c r="J21" s="4"/>
      <c r="K21" s="166"/>
      <c r="L21" s="4"/>
    </row>
    <row r="22" spans="1:18" s="77" customFormat="1" x14ac:dyDescent="0.2">
      <c r="A22" s="71"/>
      <c r="B22" s="4"/>
      <c r="C22" s="4"/>
      <c r="D22" s="4"/>
      <c r="E22" s="4"/>
      <c r="F22" s="4"/>
      <c r="G22" s="4"/>
      <c r="H22" s="4"/>
      <c r="I22" s="4"/>
      <c r="J22" s="4"/>
      <c r="K22" s="4"/>
      <c r="L22" s="4"/>
      <c r="M22" s="133"/>
      <c r="N22" s="133"/>
      <c r="O22" s="133"/>
      <c r="P22" s="133"/>
      <c r="Q22" s="133"/>
      <c r="R22" s="133"/>
    </row>
    <row r="23" spans="1:18" ht="28.15" customHeight="1" x14ac:dyDescent="0.2">
      <c r="A23" s="256"/>
      <c r="B23" s="174">
        <v>2017</v>
      </c>
      <c r="C23" s="174">
        <v>2018</v>
      </c>
      <c r="D23" s="174">
        <v>2019</v>
      </c>
      <c r="E23" s="174">
        <v>2020</v>
      </c>
      <c r="F23" s="174">
        <v>2021</v>
      </c>
      <c r="G23" s="174">
        <v>2022</v>
      </c>
      <c r="H23" s="174">
        <v>2023</v>
      </c>
      <c r="I23" s="174">
        <v>2024</v>
      </c>
      <c r="J23" s="217" t="s">
        <v>325</v>
      </c>
      <c r="K23" s="217" t="s">
        <v>176</v>
      </c>
      <c r="M23" s="78"/>
      <c r="N23" s="66"/>
    </row>
    <row r="24" spans="1:18" x14ac:dyDescent="0.2">
      <c r="A24" s="257" t="s">
        <v>59</v>
      </c>
      <c r="B24" s="228">
        <f t="shared" ref="B24:I24" si="3">SUM(B25:B38)</f>
        <v>170167.77431130997</v>
      </c>
      <c r="C24" s="228">
        <f t="shared" si="3"/>
        <v>162924.26340989218</v>
      </c>
      <c r="D24" s="228">
        <f t="shared" si="3"/>
        <v>161913.56684660848</v>
      </c>
      <c r="E24" s="228">
        <f t="shared" si="3"/>
        <v>156917.70830579649</v>
      </c>
      <c r="F24" s="228">
        <f t="shared" si="3"/>
        <v>161705.20831628563</v>
      </c>
      <c r="G24" s="308">
        <f t="shared" si="3"/>
        <v>151093.46862022131</v>
      </c>
      <c r="H24" s="308">
        <f t="shared" si="3"/>
        <v>141075.52576910474</v>
      </c>
      <c r="I24" s="317">
        <f t="shared" si="3"/>
        <v>132836.862028</v>
      </c>
      <c r="J24" s="228">
        <f>+I24-H24</f>
        <v>-8238.6637411047413</v>
      </c>
      <c r="K24" s="213">
        <f>+I24/H24-1</f>
        <v>-5.8398958261469014E-2</v>
      </c>
      <c r="L24" s="135"/>
      <c r="M24" s="78"/>
      <c r="N24" s="66"/>
    </row>
    <row r="25" spans="1:18" x14ac:dyDescent="0.2">
      <c r="A25" s="206" t="s">
        <v>131</v>
      </c>
      <c r="B25" s="229">
        <v>6513.7377800000013</v>
      </c>
      <c r="C25" s="229">
        <v>6063.5777390000003</v>
      </c>
      <c r="D25" s="229">
        <v>5633.5828936000016</v>
      </c>
      <c r="E25" s="229">
        <v>5417.9085559999985</v>
      </c>
      <c r="F25" s="229">
        <v>5906.5108810000011</v>
      </c>
      <c r="G25" s="309">
        <v>5050.0962194479998</v>
      </c>
      <c r="H25" s="303">
        <v>4471.4763680000005</v>
      </c>
      <c r="I25" s="318">
        <f>+'4.2'!N7</f>
        <v>4745.2632720000001</v>
      </c>
      <c r="J25" s="229">
        <f t="shared" ref="J25:J38" si="4">+I25-H25</f>
        <v>273.78690399999959</v>
      </c>
      <c r="K25" s="258">
        <f t="shared" ref="K25:K38" si="5">+I25/H25-1</f>
        <v>6.1229643515360532E-2</v>
      </c>
      <c r="N25" s="66"/>
    </row>
    <row r="26" spans="1:18" x14ac:dyDescent="0.2">
      <c r="A26" s="206" t="s">
        <v>99</v>
      </c>
      <c r="B26" s="229">
        <v>7990.7359111727874</v>
      </c>
      <c r="C26" s="229">
        <v>7562.3986639999976</v>
      </c>
      <c r="D26" s="229">
        <v>7421.3846770000009</v>
      </c>
      <c r="E26" s="229">
        <v>7376.0111740000011</v>
      </c>
      <c r="F26" s="229">
        <v>7685.4680680000001</v>
      </c>
      <c r="G26" s="309">
        <v>7274.6743940000006</v>
      </c>
      <c r="H26" s="303">
        <v>6782.1242870000005</v>
      </c>
      <c r="I26" s="318">
        <f>+'4.2'!N8</f>
        <v>6420.7402489999986</v>
      </c>
      <c r="J26" s="229">
        <f t="shared" si="4"/>
        <v>-361.38403800000196</v>
      </c>
      <c r="K26" s="258">
        <f t="shared" si="5"/>
        <v>-5.3284785519590705E-2</v>
      </c>
      <c r="N26" s="66"/>
    </row>
    <row r="27" spans="1:18" x14ac:dyDescent="0.2">
      <c r="A27" s="206" t="s">
        <v>100</v>
      </c>
      <c r="B27" s="229">
        <v>8316.7549387214294</v>
      </c>
      <c r="C27" s="229">
        <v>7953.8981322000027</v>
      </c>
      <c r="D27" s="229">
        <v>7658.4714679999997</v>
      </c>
      <c r="E27" s="229">
        <v>7704.9019176000002</v>
      </c>
      <c r="F27" s="229">
        <v>8098.0380909999985</v>
      </c>
      <c r="G27" s="309">
        <v>7279.311796</v>
      </c>
      <c r="H27" s="303">
        <v>6817.2633460000006</v>
      </c>
      <c r="I27" s="318">
        <f>+'4.2'!N9</f>
        <v>6815.1713329999993</v>
      </c>
      <c r="J27" s="229">
        <f t="shared" si="4"/>
        <v>-2.092013000001316</v>
      </c>
      <c r="K27" s="258">
        <f t="shared" si="5"/>
        <v>-3.0686991155015608E-4</v>
      </c>
      <c r="N27" s="66"/>
    </row>
    <row r="28" spans="1:18" x14ac:dyDescent="0.2">
      <c r="A28" s="206" t="s">
        <v>101</v>
      </c>
      <c r="B28" s="229">
        <v>15685.149059351999</v>
      </c>
      <c r="C28" s="229">
        <v>15930.182686</v>
      </c>
      <c r="D28" s="229">
        <v>15117.193084999999</v>
      </c>
      <c r="E28" s="229">
        <v>13067.266131999999</v>
      </c>
      <c r="F28" s="229">
        <v>8275.5914069999999</v>
      </c>
      <c r="G28" s="309">
        <v>9435.953501</v>
      </c>
      <c r="H28" s="303">
        <v>9369.9202380000006</v>
      </c>
      <c r="I28" s="318">
        <f>+'4.2'!N10</f>
        <v>6353.0254120000009</v>
      </c>
      <c r="J28" s="229">
        <f t="shared" si="4"/>
        <v>-3016.8948259999997</v>
      </c>
      <c r="K28" s="258">
        <f t="shared" si="5"/>
        <v>-0.3219765749728466</v>
      </c>
      <c r="N28" s="66"/>
    </row>
    <row r="29" spans="1:18" x14ac:dyDescent="0.2">
      <c r="A29" s="206" t="s">
        <v>130</v>
      </c>
      <c r="B29" s="229">
        <v>3824.8705505609532</v>
      </c>
      <c r="C29" s="229">
        <v>3581.1791988164259</v>
      </c>
      <c r="D29" s="229">
        <v>3422.6928275999994</v>
      </c>
      <c r="E29" s="229">
        <v>3493.1955028000002</v>
      </c>
      <c r="F29" s="229">
        <v>3949.3513146894425</v>
      </c>
      <c r="G29" s="309">
        <v>3533.7164370000005</v>
      </c>
      <c r="H29" s="303">
        <v>3518.7748099999999</v>
      </c>
      <c r="I29" s="318">
        <f>+'4.2'!N11</f>
        <v>3531.5954840000004</v>
      </c>
      <c r="J29" s="229">
        <f t="shared" si="4"/>
        <v>12.820674000000508</v>
      </c>
      <c r="K29" s="258">
        <f t="shared" si="5"/>
        <v>3.6435051096663784E-3</v>
      </c>
      <c r="N29" s="66"/>
    </row>
    <row r="30" spans="1:18" x14ac:dyDescent="0.2">
      <c r="A30" s="206" t="s">
        <v>102</v>
      </c>
      <c r="B30" s="229">
        <v>4739.0619237243591</v>
      </c>
      <c r="C30" s="229">
        <v>4633.6833753268911</v>
      </c>
      <c r="D30" s="229">
        <v>4584.5415789999988</v>
      </c>
      <c r="E30" s="229">
        <v>4417.0206223999994</v>
      </c>
      <c r="F30" s="229">
        <v>4724.5964696847814</v>
      </c>
      <c r="G30" s="309">
        <v>4462.2034389999999</v>
      </c>
      <c r="H30" s="303">
        <v>4264.4100019999996</v>
      </c>
      <c r="I30" s="318">
        <f>+'4.2'!N12</f>
        <v>4176.4223300000003</v>
      </c>
      <c r="J30" s="229">
        <f t="shared" si="4"/>
        <v>-87.987671999999293</v>
      </c>
      <c r="K30" s="258">
        <f t="shared" si="5"/>
        <v>-2.0633023550440277E-2</v>
      </c>
      <c r="N30" s="66"/>
    </row>
    <row r="31" spans="1:18" x14ac:dyDescent="0.2">
      <c r="A31" s="206" t="s">
        <v>103</v>
      </c>
      <c r="B31" s="229">
        <v>2745.779348</v>
      </c>
      <c r="C31" s="229">
        <v>2604.0657680000004</v>
      </c>
      <c r="D31" s="229">
        <v>2554.2391044000005</v>
      </c>
      <c r="E31" s="229">
        <v>2463.2868278000001</v>
      </c>
      <c r="F31" s="229">
        <v>2637.5649979999998</v>
      </c>
      <c r="G31" s="309">
        <v>2376.822173999999</v>
      </c>
      <c r="H31" s="303">
        <v>2317.844199614528</v>
      </c>
      <c r="I31" s="318">
        <f>+'4.2'!N13</f>
        <v>2252.8304510000003</v>
      </c>
      <c r="J31" s="229">
        <f t="shared" si="4"/>
        <v>-65.013748614527685</v>
      </c>
      <c r="K31" s="258">
        <f t="shared" si="5"/>
        <v>-2.8049231533914143E-2</v>
      </c>
      <c r="N31" s="66"/>
    </row>
    <row r="32" spans="1:18" x14ac:dyDescent="0.2">
      <c r="A32" s="206" t="s">
        <v>104</v>
      </c>
      <c r="B32" s="229">
        <v>33398.786090880298</v>
      </c>
      <c r="C32" s="229">
        <v>32381.484806000004</v>
      </c>
      <c r="D32" s="229">
        <v>30852.073469800005</v>
      </c>
      <c r="E32" s="229">
        <v>30371.757801200001</v>
      </c>
      <c r="F32" s="229">
        <v>32270.637246000002</v>
      </c>
      <c r="G32" s="309">
        <v>29706.169864000003</v>
      </c>
      <c r="H32" s="303">
        <v>26808.144276000006</v>
      </c>
      <c r="I32" s="318">
        <f>+'4.2'!N14</f>
        <v>23231.952802</v>
      </c>
      <c r="J32" s="229">
        <f t="shared" si="4"/>
        <v>-3576.1914740000066</v>
      </c>
      <c r="K32" s="258">
        <f t="shared" si="5"/>
        <v>-0.13339944149739569</v>
      </c>
      <c r="N32" s="66"/>
    </row>
    <row r="33" spans="1:14" x14ac:dyDescent="0.2">
      <c r="A33" s="206" t="s">
        <v>105</v>
      </c>
      <c r="B33" s="229">
        <v>7051.9067908995221</v>
      </c>
      <c r="C33" s="229">
        <v>6467.6665999999996</v>
      </c>
      <c r="D33" s="229">
        <v>6464.6489201999993</v>
      </c>
      <c r="E33" s="229">
        <v>6387.0466789999991</v>
      </c>
      <c r="F33" s="229">
        <v>6841.1455129999986</v>
      </c>
      <c r="G33" s="309">
        <v>6491.1227419999987</v>
      </c>
      <c r="H33" s="303">
        <v>6064.4781609999991</v>
      </c>
      <c r="I33" s="318">
        <f>+'4.2'!N15</f>
        <v>5870.7266549999986</v>
      </c>
      <c r="J33" s="229">
        <f t="shared" si="4"/>
        <v>-193.75150600000052</v>
      </c>
      <c r="K33" s="258">
        <f t="shared" si="5"/>
        <v>-3.1948586647734256E-2</v>
      </c>
      <c r="N33" s="66"/>
    </row>
    <row r="34" spans="1:14" x14ac:dyDescent="0.2">
      <c r="A34" s="206" t="s">
        <v>106</v>
      </c>
      <c r="B34" s="229">
        <v>6608.686431987745</v>
      </c>
      <c r="C34" s="229">
        <v>6646.0677722905975</v>
      </c>
      <c r="D34" s="229">
        <v>6740.3847250000017</v>
      </c>
      <c r="E34" s="229">
        <v>6530.1886409999979</v>
      </c>
      <c r="F34" s="229">
        <v>7039.9847911509614</v>
      </c>
      <c r="G34" s="309">
        <v>6415.8807669999997</v>
      </c>
      <c r="H34" s="303">
        <v>6022.9445770000002</v>
      </c>
      <c r="I34" s="318">
        <f>+'4.2'!N16</f>
        <v>5833.9846000000007</v>
      </c>
      <c r="J34" s="229">
        <f t="shared" si="4"/>
        <v>-188.95997699999953</v>
      </c>
      <c r="K34" s="258">
        <f t="shared" si="5"/>
        <v>-3.1373354774272166E-2</v>
      </c>
      <c r="N34" s="66"/>
    </row>
    <row r="35" spans="1:14" x14ac:dyDescent="0.2">
      <c r="A35" s="206" t="s">
        <v>107</v>
      </c>
      <c r="B35" s="229">
        <v>6016.3371092569196</v>
      </c>
      <c r="C35" s="229">
        <v>5635.7049138582579</v>
      </c>
      <c r="D35" s="229">
        <v>5718.723336</v>
      </c>
      <c r="E35" s="229">
        <v>5655.1949490000006</v>
      </c>
      <c r="F35" s="229">
        <v>6069.4027978861277</v>
      </c>
      <c r="G35" s="309">
        <v>5612.5134689999986</v>
      </c>
      <c r="H35" s="303">
        <v>5374.4086349999998</v>
      </c>
      <c r="I35" s="318">
        <f>+'4.2'!N17</f>
        <v>5393.0572549999997</v>
      </c>
      <c r="J35" s="229">
        <f t="shared" si="4"/>
        <v>18.648619999999937</v>
      </c>
      <c r="K35" s="258">
        <f t="shared" si="5"/>
        <v>3.469892460084667E-3</v>
      </c>
      <c r="N35" s="66"/>
    </row>
    <row r="36" spans="1:14" x14ac:dyDescent="0.2">
      <c r="A36" s="206" t="s">
        <v>108</v>
      </c>
      <c r="B36" s="229">
        <v>30886.674551553966</v>
      </c>
      <c r="C36" s="229">
        <v>28289.1802804</v>
      </c>
      <c r="D36" s="229">
        <v>27676.837355608517</v>
      </c>
      <c r="E36" s="229">
        <v>26020.340783996478</v>
      </c>
      <c r="F36" s="229">
        <v>28125.833337874337</v>
      </c>
      <c r="G36" s="309">
        <v>25740.848744773306</v>
      </c>
      <c r="H36" s="303">
        <v>24330.412821490219</v>
      </c>
      <c r="I36" s="318">
        <f>+'4.2'!N18</f>
        <v>22815.711558000006</v>
      </c>
      <c r="J36" s="229">
        <f t="shared" si="4"/>
        <v>-1514.701263490213</v>
      </c>
      <c r="K36" s="258">
        <f t="shared" si="5"/>
        <v>-6.2255469095548133E-2</v>
      </c>
      <c r="N36" s="66"/>
    </row>
    <row r="37" spans="1:14" x14ac:dyDescent="0.2">
      <c r="A37" s="206" t="s">
        <v>109</v>
      </c>
      <c r="B37" s="229">
        <v>28157.995966999999</v>
      </c>
      <c r="C37" s="229">
        <v>27447.002448000003</v>
      </c>
      <c r="D37" s="229">
        <v>30302.920326000003</v>
      </c>
      <c r="E37" s="229">
        <v>30482.399668999995</v>
      </c>
      <c r="F37" s="229">
        <v>32490.226664000002</v>
      </c>
      <c r="G37" s="309">
        <v>30478.372729000002</v>
      </c>
      <c r="H37" s="303">
        <v>28080.092289999997</v>
      </c>
      <c r="I37" s="318">
        <f>+'4.2'!N19</f>
        <v>28990.970713999995</v>
      </c>
      <c r="J37" s="229">
        <f t="shared" si="4"/>
        <v>910.87842399999863</v>
      </c>
      <c r="K37" s="258">
        <f t="shared" si="5"/>
        <v>3.2438583698116474E-2</v>
      </c>
      <c r="N37" s="66"/>
    </row>
    <row r="38" spans="1:14" x14ac:dyDescent="0.2">
      <c r="A38" s="206" t="s">
        <v>110</v>
      </c>
      <c r="B38" s="229">
        <v>8231.2978581999996</v>
      </c>
      <c r="C38" s="229">
        <v>7728.171026</v>
      </c>
      <c r="D38" s="229">
        <v>7765.8730793999985</v>
      </c>
      <c r="E38" s="229">
        <v>7531.1890500000009</v>
      </c>
      <c r="F38" s="229">
        <v>7590.8567370000001</v>
      </c>
      <c r="G38" s="309">
        <v>7235.7823440000011</v>
      </c>
      <c r="H38" s="303">
        <v>6853.2317579999999</v>
      </c>
      <c r="I38" s="318">
        <f>+'4.2'!N20</f>
        <v>6405.4099129999995</v>
      </c>
      <c r="J38" s="229">
        <f t="shared" si="4"/>
        <v>-447.82184500000039</v>
      </c>
      <c r="K38" s="258">
        <f t="shared" si="5"/>
        <v>-6.5344622918558581E-2</v>
      </c>
      <c r="N38" s="66"/>
    </row>
    <row r="39" spans="1:14" s="77" customFormat="1" ht="11.25" x14ac:dyDescent="0.2">
      <c r="K39" s="16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4CB0-52E1-4038-8B97-B7260DA3BB89}">
  <dimension ref="A1:T39"/>
  <sheetViews>
    <sheetView showGridLines="0" view="pageBreakPreview" topLeftCell="A7" zoomScaleNormal="70" zoomScaleSheetLayoutView="100" workbookViewId="0">
      <selection activeCell="S44" sqref="S44"/>
    </sheetView>
  </sheetViews>
  <sheetFormatPr defaultColWidth="9.140625" defaultRowHeight="12" x14ac:dyDescent="0.2"/>
  <cols>
    <col min="1" max="1" width="21" style="133" customWidth="1"/>
    <col min="2" max="11" width="10.7109375" style="133" customWidth="1"/>
    <col min="12" max="12" width="1.28515625" style="133" customWidth="1"/>
    <col min="13" max="14" width="8.28515625" style="133" customWidth="1"/>
    <col min="15" max="15" width="9.28515625" style="133" customWidth="1"/>
    <col min="16" max="16" width="7.85546875" style="133" customWidth="1"/>
    <col min="17" max="19" width="8.5703125" style="133" customWidth="1"/>
    <col min="20" max="20" width="10.42578125" style="133" customWidth="1"/>
    <col min="21" max="21" width="10" style="133" customWidth="1"/>
    <col min="22" max="22" width="11.42578125" style="133" bestFit="1" customWidth="1"/>
    <col min="23" max="16384" width="9.140625" style="133"/>
  </cols>
  <sheetData>
    <row r="1" spans="1:20" s="76" customFormat="1" ht="18" x14ac:dyDescent="0.25">
      <c r="A1" s="246" t="s">
        <v>300</v>
      </c>
      <c r="B1" s="134"/>
      <c r="C1" s="134"/>
      <c r="D1" s="134"/>
      <c r="E1" s="134"/>
      <c r="F1" s="134"/>
      <c r="G1" s="134"/>
      <c r="H1" s="134"/>
      <c r="I1" s="134"/>
      <c r="J1" s="134"/>
      <c r="K1" s="134"/>
      <c r="L1" s="134"/>
      <c r="M1" s="250" t="str">
        <f>'3'!N1</f>
        <v>2024</v>
      </c>
      <c r="O1" s="134"/>
      <c r="Q1" s="134"/>
      <c r="R1" s="134"/>
    </row>
    <row r="2" spans="1:20" ht="6" customHeight="1" x14ac:dyDescent="0.2">
      <c r="A2" s="132"/>
      <c r="B2" s="132"/>
      <c r="C2" s="132"/>
      <c r="D2" s="132"/>
      <c r="E2" s="132"/>
      <c r="F2" s="132"/>
      <c r="G2" s="132"/>
      <c r="H2" s="132"/>
      <c r="I2" s="132"/>
      <c r="J2" s="132"/>
      <c r="K2" s="132"/>
      <c r="L2" s="132"/>
      <c r="M2" s="132"/>
      <c r="N2" s="132"/>
      <c r="O2" s="132"/>
      <c r="P2" s="132"/>
      <c r="Q2" s="132"/>
      <c r="R2" s="132"/>
      <c r="S2" s="132"/>
      <c r="T2" s="132"/>
    </row>
    <row r="3" spans="1:20" ht="28.15" customHeight="1" x14ac:dyDescent="0.2">
      <c r="A3" s="256"/>
      <c r="B3" s="174">
        <v>2017</v>
      </c>
      <c r="C3" s="174">
        <v>2018</v>
      </c>
      <c r="D3" s="174">
        <v>2019</v>
      </c>
      <c r="E3" s="174">
        <v>2020</v>
      </c>
      <c r="F3" s="174">
        <v>2021</v>
      </c>
      <c r="G3" s="174">
        <v>2022</v>
      </c>
      <c r="H3" s="174">
        <v>2023</v>
      </c>
      <c r="I3" s="174">
        <v>2024</v>
      </c>
      <c r="J3" s="217" t="s">
        <v>325</v>
      </c>
      <c r="K3" s="217" t="s">
        <v>176</v>
      </c>
    </row>
    <row r="4" spans="1:20" s="135" customFormat="1" x14ac:dyDescent="0.2">
      <c r="A4" s="257" t="s">
        <v>117</v>
      </c>
      <c r="B4" s="228">
        <f>SUM(B5:B20)</f>
        <v>94312.785270886554</v>
      </c>
      <c r="C4" s="228">
        <f>SUM(C5:C20)</f>
        <v>89034.213378447108</v>
      </c>
      <c r="D4" s="228">
        <f t="shared" ref="D4:I4" si="0">SUM(D5:D20)</f>
        <v>87767.066018864542</v>
      </c>
      <c r="E4" s="228">
        <f t="shared" si="0"/>
        <v>85928.496249231335</v>
      </c>
      <c r="F4" s="228">
        <f t="shared" si="0"/>
        <v>92490.600622973681</v>
      </c>
      <c r="G4" s="308">
        <f t="shared" si="0"/>
        <v>82069.988651370804</v>
      </c>
      <c r="H4" s="308">
        <f t="shared" si="0"/>
        <v>75939.553631518531</v>
      </c>
      <c r="I4" s="317">
        <f t="shared" si="0"/>
        <v>73002.588332999992</v>
      </c>
      <c r="J4" s="228">
        <f>+I4-H4</f>
        <v>-2936.9652985185385</v>
      </c>
      <c r="K4" s="213">
        <f>+I4/H4-1</f>
        <v>-3.8675040319167242E-2</v>
      </c>
    </row>
    <row r="5" spans="1:20" x14ac:dyDescent="0.2">
      <c r="A5" s="206" t="s">
        <v>40</v>
      </c>
      <c r="B5" s="229">
        <v>6082.1881520000006</v>
      </c>
      <c r="C5" s="229">
        <v>5759.4469509999999</v>
      </c>
      <c r="D5" s="229">
        <v>6498.6989109999995</v>
      </c>
      <c r="E5" s="229">
        <v>7593.0430720000013</v>
      </c>
      <c r="F5" s="229">
        <v>8742.8741979999995</v>
      </c>
      <c r="G5" s="309">
        <v>7555.0688139999993</v>
      </c>
      <c r="H5" s="303">
        <v>7723.2227669999993</v>
      </c>
      <c r="I5" s="318">
        <f>+'5.1'!N8</f>
        <v>9108.3874480000013</v>
      </c>
      <c r="J5" s="229">
        <f t="shared" ref="J5:J20" si="1">+I5-H5</f>
        <v>1385.164681000002</v>
      </c>
      <c r="K5" s="258">
        <f t="shared" ref="K5:K20" si="2">+I5/H5-1</f>
        <v>0.17935060567184102</v>
      </c>
    </row>
    <row r="6" spans="1:20" x14ac:dyDescent="0.2">
      <c r="A6" s="206" t="s">
        <v>39</v>
      </c>
      <c r="B6" s="229">
        <v>494.420458</v>
      </c>
      <c r="C6" s="229">
        <v>515.05650099999991</v>
      </c>
      <c r="D6" s="229">
        <v>515.11789899999997</v>
      </c>
      <c r="E6" s="229">
        <v>542.07335599999999</v>
      </c>
      <c r="F6" s="229">
        <v>583.69086000000004</v>
      </c>
      <c r="G6" s="309">
        <v>602.507068</v>
      </c>
      <c r="H6" s="303">
        <v>561.48913699999991</v>
      </c>
      <c r="I6" s="318">
        <f>+'5.1'!N9</f>
        <v>495.48691100000019</v>
      </c>
      <c r="J6" s="229">
        <f t="shared" si="1"/>
        <v>-66.002225999999723</v>
      </c>
      <c r="K6" s="258">
        <f t="shared" si="2"/>
        <v>-0.11754853593899495</v>
      </c>
    </row>
    <row r="7" spans="1:20" x14ac:dyDescent="0.2">
      <c r="A7" s="206" t="s">
        <v>38</v>
      </c>
      <c r="B7" s="229">
        <v>13369.976953000003</v>
      </c>
      <c r="C7" s="229">
        <v>11279.011147000001</v>
      </c>
      <c r="D7" s="229">
        <v>9965.4769489999999</v>
      </c>
      <c r="E7" s="229">
        <v>9169.2607190000017</v>
      </c>
      <c r="F7" s="229">
        <v>9782.3584300000002</v>
      </c>
      <c r="G7" s="309">
        <v>8294.1827270000013</v>
      </c>
      <c r="H7" s="303">
        <v>7075.6018389999999</v>
      </c>
      <c r="I7" s="318">
        <f>+'5.1'!N10</f>
        <v>5156.3377179999998</v>
      </c>
      <c r="J7" s="229">
        <f t="shared" si="1"/>
        <v>-1919.2641210000002</v>
      </c>
      <c r="K7" s="258">
        <f t="shared" si="2"/>
        <v>-0.2712510065816891</v>
      </c>
    </row>
    <row r="8" spans="1:20" x14ac:dyDescent="0.2">
      <c r="A8" s="206" t="s">
        <v>60</v>
      </c>
      <c r="B8" s="229">
        <v>8.8172249999999988</v>
      </c>
      <c r="C8" s="229">
        <v>11.94238</v>
      </c>
      <c r="D8" s="229">
        <v>13.437288999999998</v>
      </c>
      <c r="E8" s="229">
        <v>8.7761449999999996</v>
      </c>
      <c r="F8" s="229">
        <v>33.540629000000003</v>
      </c>
      <c r="G8" s="309">
        <v>55.921160999999998</v>
      </c>
      <c r="H8" s="303">
        <v>79.146941000000012</v>
      </c>
      <c r="I8" s="318">
        <f>+'5.1'!N11</f>
        <v>88.267651000000015</v>
      </c>
      <c r="J8" s="229">
        <f t="shared" si="1"/>
        <v>9.1207100000000025</v>
      </c>
      <c r="K8" s="258">
        <f t="shared" si="2"/>
        <v>0.11523768176965921</v>
      </c>
    </row>
    <row r="9" spans="1:20" x14ac:dyDescent="0.2">
      <c r="A9" s="206" t="s">
        <v>200</v>
      </c>
      <c r="B9" s="229">
        <v>75.622400000000013</v>
      </c>
      <c r="C9" s="229">
        <v>74.477722004811241</v>
      </c>
      <c r="D9" s="229">
        <v>69.087782000000004</v>
      </c>
      <c r="E9" s="229">
        <v>89.888940000000019</v>
      </c>
      <c r="F9" s="229">
        <v>96.896519999999981</v>
      </c>
      <c r="G9" s="309">
        <v>76.140578999999988</v>
      </c>
      <c r="H9" s="303">
        <v>61.374825000000001</v>
      </c>
      <c r="I9" s="318">
        <f>+'5.1'!N12</f>
        <v>94.189858999999998</v>
      </c>
      <c r="J9" s="229">
        <f t="shared" si="1"/>
        <v>32.815033999999997</v>
      </c>
      <c r="K9" s="258">
        <f t="shared" si="2"/>
        <v>0.53466602959764042</v>
      </c>
    </row>
    <row r="10" spans="1:20" x14ac:dyDescent="0.2">
      <c r="A10" s="206" t="s">
        <v>201</v>
      </c>
      <c r="B10" s="229">
        <v>0.41697000000000001</v>
      </c>
      <c r="C10" s="229">
        <v>0.86835000000000007</v>
      </c>
      <c r="D10" s="229">
        <v>0.461175</v>
      </c>
      <c r="E10" s="229">
        <v>0.51271900000000004</v>
      </c>
      <c r="F10" s="229">
        <v>0.57555199999999995</v>
      </c>
      <c r="G10" s="309">
        <v>0.64000999999999997</v>
      </c>
      <c r="H10" s="303">
        <v>0.50351000000000001</v>
      </c>
      <c r="I10" s="318">
        <f>+'5.1'!N13</f>
        <v>1.996289</v>
      </c>
      <c r="J10" s="229">
        <f t="shared" si="1"/>
        <v>1.4927790000000001</v>
      </c>
      <c r="K10" s="258">
        <f t="shared" si="2"/>
        <v>2.9647454866834817</v>
      </c>
    </row>
    <row r="11" spans="1:20" x14ac:dyDescent="0.2">
      <c r="A11" s="206" t="s">
        <v>37</v>
      </c>
      <c r="B11" s="229">
        <v>42615.24324299999</v>
      </c>
      <c r="C11" s="229">
        <v>40940.746041000006</v>
      </c>
      <c r="D11" s="229">
        <v>40138.300992000004</v>
      </c>
      <c r="E11" s="229">
        <v>37446.912076000001</v>
      </c>
      <c r="F11" s="229">
        <v>39422.567125999994</v>
      </c>
      <c r="G11" s="309">
        <v>36311.508709000002</v>
      </c>
      <c r="H11" s="303">
        <v>33173.126666999997</v>
      </c>
      <c r="I11" s="318">
        <f>+'5.1'!N14</f>
        <v>30674.780001000003</v>
      </c>
      <c r="J11" s="229">
        <f t="shared" si="1"/>
        <v>-2498.346665999994</v>
      </c>
      <c r="K11" s="258">
        <f t="shared" si="2"/>
        <v>-7.5312366274032927E-2</v>
      </c>
    </row>
    <row r="12" spans="1:20" x14ac:dyDescent="0.2">
      <c r="A12" s="206" t="s">
        <v>72</v>
      </c>
      <c r="B12" s="229">
        <v>247.82925</v>
      </c>
      <c r="C12" s="229">
        <v>236.42644000000001</v>
      </c>
      <c r="D12" s="229">
        <v>233.99844000000002</v>
      </c>
      <c r="E12" s="229">
        <v>199.05996999999996</v>
      </c>
      <c r="F12" s="229">
        <v>210.97212999999999</v>
      </c>
      <c r="G12" s="309">
        <v>233.85993999999999</v>
      </c>
      <c r="H12" s="303">
        <v>488.72123999999997</v>
      </c>
      <c r="I12" s="318">
        <f>+'5.1'!N15</f>
        <v>917.97400000000005</v>
      </c>
      <c r="J12" s="229">
        <f t="shared" si="1"/>
        <v>429.25276000000008</v>
      </c>
      <c r="K12" s="258">
        <f t="shared" si="2"/>
        <v>0.87831820037123842</v>
      </c>
    </row>
    <row r="13" spans="1:20" x14ac:dyDescent="0.2">
      <c r="A13" s="206" t="s">
        <v>36</v>
      </c>
      <c r="B13" s="229">
        <v>0.40596099999999996</v>
      </c>
      <c r="C13" s="229">
        <v>0.64134000000000002</v>
      </c>
      <c r="D13" s="229">
        <v>0.238009</v>
      </c>
      <c r="E13" s="229">
        <v>0.12214000000000001</v>
      </c>
      <c r="F13" s="229">
        <v>9.0999999999999998E-2</v>
      </c>
      <c r="G13" s="309">
        <v>0</v>
      </c>
      <c r="H13" s="303">
        <v>0</v>
      </c>
      <c r="I13" s="318">
        <f>+'5.1'!N16</f>
        <v>5.5999999999999994E-2</v>
      </c>
      <c r="J13" s="229">
        <f t="shared" si="1"/>
        <v>5.5999999999999994E-2</v>
      </c>
      <c r="K13" s="258">
        <v>0</v>
      </c>
    </row>
    <row r="14" spans="1:20" x14ac:dyDescent="0.2">
      <c r="A14" s="206" t="s">
        <v>35</v>
      </c>
      <c r="B14" s="229">
        <v>944.20139999999992</v>
      </c>
      <c r="C14" s="229">
        <v>1055.1701639999999</v>
      </c>
      <c r="D14" s="229">
        <v>978.3297</v>
      </c>
      <c r="E14" s="229">
        <v>969.92695300000014</v>
      </c>
      <c r="F14" s="229">
        <v>874.05880999999988</v>
      </c>
      <c r="G14" s="309">
        <v>822.513687</v>
      </c>
      <c r="H14" s="303">
        <v>786.14758400000005</v>
      </c>
      <c r="I14" s="318">
        <f>+'5.1'!N17</f>
        <v>969.69357099999991</v>
      </c>
      <c r="J14" s="229">
        <f t="shared" si="1"/>
        <v>183.54598699999985</v>
      </c>
      <c r="K14" s="258">
        <f t="shared" si="2"/>
        <v>0.23347522874280036</v>
      </c>
    </row>
    <row r="15" spans="1:20" x14ac:dyDescent="0.2">
      <c r="A15" s="206" t="s">
        <v>34</v>
      </c>
      <c r="B15" s="229">
        <v>155.97668299999998</v>
      </c>
      <c r="C15" s="229">
        <v>108.60781300000001</v>
      </c>
      <c r="D15" s="229">
        <v>89.595888000000002</v>
      </c>
      <c r="E15" s="229">
        <v>93.012365999999986</v>
      </c>
      <c r="F15" s="229">
        <v>98.88839999999999</v>
      </c>
      <c r="G15" s="309">
        <v>55.506991999999997</v>
      </c>
      <c r="H15" s="303">
        <v>51.603954999999999</v>
      </c>
      <c r="I15" s="318">
        <f>+'5.1'!N18</f>
        <v>40.669301000000004</v>
      </c>
      <c r="J15" s="229">
        <f t="shared" si="1"/>
        <v>-10.934653999999995</v>
      </c>
      <c r="K15" s="258">
        <f t="shared" si="2"/>
        <v>-0.21189565799753129</v>
      </c>
    </row>
    <row r="16" spans="1:20" x14ac:dyDescent="0.2">
      <c r="A16" s="206" t="s">
        <v>33</v>
      </c>
      <c r="B16" s="229">
        <v>2925.7496345782056</v>
      </c>
      <c r="C16" s="229">
        <v>2872.8598033009525</v>
      </c>
      <c r="D16" s="229">
        <v>2824.1075858742774</v>
      </c>
      <c r="E16" s="229">
        <v>3027.4604307136306</v>
      </c>
      <c r="F16" s="229">
        <v>2892.1987718721552</v>
      </c>
      <c r="G16" s="309">
        <v>2572.5676131848481</v>
      </c>
      <c r="H16" s="303">
        <v>3081.0011613569018</v>
      </c>
      <c r="I16" s="318">
        <f>+'5.1'!N19</f>
        <v>3307.0741839999996</v>
      </c>
      <c r="J16" s="229">
        <f t="shared" si="1"/>
        <v>226.07302264309783</v>
      </c>
      <c r="K16" s="258">
        <f t="shared" si="2"/>
        <v>7.3376480826619739E-2</v>
      </c>
    </row>
    <row r="17" spans="1:17" x14ac:dyDescent="0.2">
      <c r="A17" s="206" t="s">
        <v>32</v>
      </c>
      <c r="B17" s="229">
        <v>3974.3239709999998</v>
      </c>
      <c r="C17" s="229">
        <v>4026.0788820000007</v>
      </c>
      <c r="D17" s="229">
        <v>3938.267726</v>
      </c>
      <c r="E17" s="229">
        <v>3422.7796839999996</v>
      </c>
      <c r="F17" s="229">
        <v>3974.789319</v>
      </c>
      <c r="G17" s="309">
        <v>3309.2136540000001</v>
      </c>
      <c r="H17" s="303">
        <v>2738.5470410000003</v>
      </c>
      <c r="I17" s="318">
        <f>+'5.1'!N20</f>
        <v>2137.9005529999999</v>
      </c>
      <c r="J17" s="229">
        <f t="shared" si="1"/>
        <v>-600.64648800000032</v>
      </c>
      <c r="K17" s="258">
        <f t="shared" si="2"/>
        <v>-0.21933035255829303</v>
      </c>
    </row>
    <row r="18" spans="1:17" x14ac:dyDescent="0.2">
      <c r="A18" s="206" t="s">
        <v>3</v>
      </c>
      <c r="B18" s="229">
        <v>0</v>
      </c>
      <c r="C18" s="229">
        <v>0</v>
      </c>
      <c r="D18" s="229">
        <v>0</v>
      </c>
      <c r="E18" s="229">
        <v>0</v>
      </c>
      <c r="F18" s="229">
        <v>0</v>
      </c>
      <c r="G18" s="309">
        <v>0</v>
      </c>
      <c r="H18" s="303">
        <v>0</v>
      </c>
      <c r="I18" s="318">
        <f>+'5.1'!N21</f>
        <v>0</v>
      </c>
      <c r="J18" s="229">
        <f t="shared" si="1"/>
        <v>0</v>
      </c>
      <c r="K18" s="258">
        <v>0</v>
      </c>
    </row>
    <row r="19" spans="1:17" x14ac:dyDescent="0.2">
      <c r="A19" s="206" t="s">
        <v>31</v>
      </c>
      <c r="B19" s="229">
        <v>328.58276000000001</v>
      </c>
      <c r="C19" s="229">
        <v>90.904353999999998</v>
      </c>
      <c r="D19" s="229">
        <v>96.114485999999999</v>
      </c>
      <c r="E19" s="229">
        <v>134.94146599999999</v>
      </c>
      <c r="F19" s="229">
        <v>289.916651</v>
      </c>
      <c r="G19" s="309">
        <v>573.27625200000011</v>
      </c>
      <c r="H19" s="303">
        <v>385.77543300000008</v>
      </c>
      <c r="I19" s="318">
        <f>+'5.1'!N22</f>
        <v>207.35997500000002</v>
      </c>
      <c r="J19" s="229">
        <f t="shared" si="1"/>
        <v>-178.41545800000006</v>
      </c>
      <c r="K19" s="258">
        <f t="shared" si="2"/>
        <v>-0.46248527702384823</v>
      </c>
    </row>
    <row r="20" spans="1:17" x14ac:dyDescent="0.2">
      <c r="A20" s="206" t="s">
        <v>30</v>
      </c>
      <c r="B20" s="229">
        <v>23089.030210308334</v>
      </c>
      <c r="C20" s="229">
        <v>22061.975490141325</v>
      </c>
      <c r="D20" s="229">
        <v>22405.833186990254</v>
      </c>
      <c r="E20" s="229">
        <v>23230.726212517697</v>
      </c>
      <c r="F20" s="229">
        <v>25487.182226101522</v>
      </c>
      <c r="G20" s="309">
        <v>21607.081445185948</v>
      </c>
      <c r="H20" s="303">
        <v>19733.291531161634</v>
      </c>
      <c r="I20" s="318">
        <f>+'5.1'!N23</f>
        <v>19802.414871999994</v>
      </c>
      <c r="J20" s="229">
        <f t="shared" si="1"/>
        <v>69.123340838359582</v>
      </c>
      <c r="K20" s="258">
        <f t="shared" si="2"/>
        <v>3.502879422280003E-3</v>
      </c>
    </row>
    <row r="21" spans="1:17" s="77" customFormat="1" ht="11.25" x14ac:dyDescent="0.2">
      <c r="A21" s="198"/>
      <c r="B21" s="4"/>
      <c r="C21" s="4"/>
      <c r="D21" s="4"/>
      <c r="E21" s="4"/>
      <c r="F21" s="4"/>
      <c r="G21" s="4"/>
      <c r="H21" s="4"/>
      <c r="I21" s="4"/>
      <c r="K21" s="166"/>
    </row>
    <row r="22" spans="1:17" s="77" customFormat="1" x14ac:dyDescent="0.2">
      <c r="A22" s="71"/>
      <c r="B22" s="4"/>
      <c r="C22" s="4"/>
      <c r="D22" s="4"/>
      <c r="E22" s="4"/>
      <c r="F22" s="4"/>
      <c r="G22" s="4"/>
      <c r="H22" s="4"/>
      <c r="I22" s="4"/>
      <c r="J22" s="133"/>
      <c r="K22" s="133"/>
      <c r="L22" s="133"/>
      <c r="M22" s="133"/>
      <c r="N22" s="133"/>
      <c r="O22" s="133"/>
      <c r="P22" s="133"/>
      <c r="Q22" s="133"/>
    </row>
    <row r="23" spans="1:17" ht="28.15" customHeight="1" x14ac:dyDescent="0.2">
      <c r="A23" s="256"/>
      <c r="B23" s="174">
        <v>2017</v>
      </c>
      <c r="C23" s="174">
        <v>2018</v>
      </c>
      <c r="D23" s="174">
        <v>2019</v>
      </c>
      <c r="E23" s="174">
        <v>2020</v>
      </c>
      <c r="F23" s="174">
        <v>2021</v>
      </c>
      <c r="G23" s="174">
        <v>2022</v>
      </c>
      <c r="H23" s="174">
        <v>2023</v>
      </c>
      <c r="I23" s="174">
        <v>2024</v>
      </c>
      <c r="J23" s="217" t="s">
        <v>325</v>
      </c>
      <c r="K23" s="217" t="s">
        <v>176</v>
      </c>
      <c r="L23" s="78"/>
    </row>
    <row r="24" spans="1:17" x14ac:dyDescent="0.2">
      <c r="A24" s="257" t="s">
        <v>117</v>
      </c>
      <c r="B24" s="228">
        <f t="shared" ref="B24:G24" si="3">SUM(B25:B38)</f>
        <v>94312.785270886525</v>
      </c>
      <c r="C24" s="228">
        <f t="shared" si="3"/>
        <v>89034.213378447093</v>
      </c>
      <c r="D24" s="228">
        <f t="shared" si="3"/>
        <v>87767.066018864542</v>
      </c>
      <c r="E24" s="228">
        <f t="shared" si="3"/>
        <v>85928.496249231335</v>
      </c>
      <c r="F24" s="228">
        <f t="shared" si="3"/>
        <v>92490.600622973681</v>
      </c>
      <c r="G24" s="308">
        <f t="shared" si="3"/>
        <v>82069.991148370813</v>
      </c>
      <c r="H24" s="304">
        <f>SUM(H25:H38)</f>
        <v>75939.557106518536</v>
      </c>
      <c r="I24" s="317">
        <f>SUM(I25:I38)</f>
        <v>73002.588332999992</v>
      </c>
      <c r="J24" s="228">
        <f>+I24-H24</f>
        <v>-2936.9687735185435</v>
      </c>
      <c r="K24" s="213">
        <f>+I24/H24-1</f>
        <v>-3.8675084309471641E-2</v>
      </c>
      <c r="L24" s="78"/>
    </row>
    <row r="25" spans="1:17" x14ac:dyDescent="0.2">
      <c r="A25" s="206" t="s">
        <v>131</v>
      </c>
      <c r="B25" s="229">
        <v>5035.7732670000005</v>
      </c>
      <c r="C25" s="229">
        <v>4535.4341430000004</v>
      </c>
      <c r="D25" s="229">
        <v>4187.4446690000004</v>
      </c>
      <c r="E25" s="229">
        <v>4112.2357439999996</v>
      </c>
      <c r="F25" s="229">
        <v>4544.3559799999994</v>
      </c>
      <c r="G25" s="309">
        <v>3793.0989599999998</v>
      </c>
      <c r="H25" s="303">
        <v>3423.510812</v>
      </c>
      <c r="I25" s="318">
        <f>+'5.2'!N7</f>
        <v>3521.4806410000001</v>
      </c>
      <c r="J25" s="229">
        <f t="shared" ref="J25:J38" si="4">+I25-H25</f>
        <v>97.969829000000118</v>
      </c>
      <c r="K25" s="258">
        <f t="shared" ref="K25:K38" si="5">+I25/H25-1</f>
        <v>2.8616772190874551E-2</v>
      </c>
    </row>
    <row r="26" spans="1:17" x14ac:dyDescent="0.2">
      <c r="A26" s="206" t="s">
        <v>99</v>
      </c>
      <c r="B26" s="229">
        <v>5365.7857569999996</v>
      </c>
      <c r="C26" s="229">
        <v>5054.818237999998</v>
      </c>
      <c r="D26" s="229">
        <v>5010.7577390000006</v>
      </c>
      <c r="E26" s="229">
        <v>4954.4136230000004</v>
      </c>
      <c r="F26" s="229">
        <v>5133.450793</v>
      </c>
      <c r="G26" s="309">
        <v>4658.3249020000003</v>
      </c>
      <c r="H26" s="303">
        <v>4247.4216640000004</v>
      </c>
      <c r="I26" s="318">
        <f>+'5.2'!N8</f>
        <v>3960.6207990000003</v>
      </c>
      <c r="J26" s="229">
        <f t="shared" si="4"/>
        <v>-286.80086500000016</v>
      </c>
      <c r="K26" s="258">
        <f t="shared" si="5"/>
        <v>-6.7523520782230562E-2</v>
      </c>
    </row>
    <row r="27" spans="1:17" x14ac:dyDescent="0.2">
      <c r="A27" s="206" t="s">
        <v>100</v>
      </c>
      <c r="B27" s="229">
        <v>5808.8513171000004</v>
      </c>
      <c r="C27" s="229">
        <v>5522.9487464366848</v>
      </c>
      <c r="D27" s="229">
        <v>5341.6038645999997</v>
      </c>
      <c r="E27" s="229">
        <v>5413.6417510000001</v>
      </c>
      <c r="F27" s="229">
        <v>5787.7706600020001</v>
      </c>
      <c r="G27" s="309">
        <v>5176.31891</v>
      </c>
      <c r="H27" s="303">
        <v>4829.5436920000002</v>
      </c>
      <c r="I27" s="318">
        <f>+'5.2'!N9</f>
        <v>4746.408109</v>
      </c>
      <c r="J27" s="229">
        <f t="shared" si="4"/>
        <v>-83.135583000000224</v>
      </c>
      <c r="K27" s="258">
        <f t="shared" si="5"/>
        <v>-1.7213962291657503E-2</v>
      </c>
    </row>
    <row r="28" spans="1:17" x14ac:dyDescent="0.2">
      <c r="A28" s="206" t="s">
        <v>101</v>
      </c>
      <c r="B28" s="229">
        <v>4116.5819353519992</v>
      </c>
      <c r="C28" s="229">
        <v>3856.9742140000003</v>
      </c>
      <c r="D28" s="229">
        <v>3445.3875140000009</v>
      </c>
      <c r="E28" s="229">
        <v>3172.5281955246533</v>
      </c>
      <c r="F28" s="229">
        <v>3503.6498660000002</v>
      </c>
      <c r="G28" s="309">
        <v>3258.3393830000005</v>
      </c>
      <c r="H28" s="303">
        <v>3277.2060000000001</v>
      </c>
      <c r="I28" s="318">
        <f>+'5.2'!N10</f>
        <v>3164.3595090000008</v>
      </c>
      <c r="J28" s="229">
        <f t="shared" si="4"/>
        <v>-112.84649099999933</v>
      </c>
      <c r="K28" s="258">
        <f t="shared" si="5"/>
        <v>-3.4433749663585145E-2</v>
      </c>
    </row>
    <row r="29" spans="1:17" x14ac:dyDescent="0.2">
      <c r="A29" s="206" t="s">
        <v>130</v>
      </c>
      <c r="B29" s="229">
        <v>1572.9268699999996</v>
      </c>
      <c r="C29" s="229">
        <v>1462.7201804000003</v>
      </c>
      <c r="D29" s="229">
        <v>1510.3130888000001</v>
      </c>
      <c r="E29" s="229">
        <v>1544.9439206</v>
      </c>
      <c r="F29" s="229">
        <v>1746.7833009999997</v>
      </c>
      <c r="G29" s="309">
        <v>1538.6170420000001</v>
      </c>
      <c r="H29" s="303">
        <v>1466.3451920000002</v>
      </c>
      <c r="I29" s="318">
        <f>+'5.2'!N11</f>
        <v>1486.9778019999997</v>
      </c>
      <c r="J29" s="229">
        <f t="shared" si="4"/>
        <v>20.632609999999431</v>
      </c>
      <c r="K29" s="258">
        <f t="shared" si="5"/>
        <v>1.4070772770671924E-2</v>
      </c>
    </row>
    <row r="30" spans="1:17" x14ac:dyDescent="0.2">
      <c r="A30" s="206" t="s">
        <v>102</v>
      </c>
      <c r="B30" s="229">
        <v>3085.2212917243592</v>
      </c>
      <c r="C30" s="229">
        <v>2983.9337443268923</v>
      </c>
      <c r="D30" s="229">
        <v>2983.0354449999995</v>
      </c>
      <c r="E30" s="229">
        <v>2888.4898429999998</v>
      </c>
      <c r="F30" s="229">
        <v>3086.6613696847808</v>
      </c>
      <c r="G30" s="309">
        <v>2836.8184899999997</v>
      </c>
      <c r="H30" s="303">
        <v>2684.6838120000002</v>
      </c>
      <c r="I30" s="318">
        <f>+'5.2'!N12</f>
        <v>2638.8977519999999</v>
      </c>
      <c r="J30" s="229">
        <f t="shared" si="4"/>
        <v>-45.786060000000361</v>
      </c>
      <c r="K30" s="258">
        <f t="shared" si="5"/>
        <v>-1.7054544671274097E-2</v>
      </c>
    </row>
    <row r="31" spans="1:17" x14ac:dyDescent="0.2">
      <c r="A31" s="206" t="s">
        <v>103</v>
      </c>
      <c r="B31" s="229">
        <v>2309.2863910000001</v>
      </c>
      <c r="C31" s="229">
        <v>2150.4273548468491</v>
      </c>
      <c r="D31" s="229">
        <v>2145.232408102821</v>
      </c>
      <c r="E31" s="229">
        <v>2053.263090073181</v>
      </c>
      <c r="F31" s="229">
        <v>2233.1832075350185</v>
      </c>
      <c r="G31" s="309">
        <v>1952.4164360100374</v>
      </c>
      <c r="H31" s="303">
        <v>1876.768546858282</v>
      </c>
      <c r="I31" s="318">
        <f>+'5.2'!N13</f>
        <v>1799.771757</v>
      </c>
      <c r="J31" s="229">
        <f t="shared" si="4"/>
        <v>-76.996789858282</v>
      </c>
      <c r="K31" s="258">
        <f t="shared" si="5"/>
        <v>-4.1026257599625082E-2</v>
      </c>
    </row>
    <row r="32" spans="1:17" x14ac:dyDescent="0.2">
      <c r="A32" s="206" t="s">
        <v>104</v>
      </c>
      <c r="B32" s="229">
        <v>16589.356476000001</v>
      </c>
      <c r="C32" s="229">
        <v>15533.736993</v>
      </c>
      <c r="D32" s="229">
        <v>15065.649812400001</v>
      </c>
      <c r="E32" s="229">
        <v>14829.813361000002</v>
      </c>
      <c r="F32" s="229">
        <v>16076.346756999999</v>
      </c>
      <c r="G32" s="309">
        <v>13999.58721</v>
      </c>
      <c r="H32" s="303">
        <v>12554.166020000002</v>
      </c>
      <c r="I32" s="318">
        <f>+'5.2'!N14</f>
        <v>10001.749452</v>
      </c>
      <c r="J32" s="229">
        <f t="shared" si="4"/>
        <v>-2552.4165680000024</v>
      </c>
      <c r="K32" s="258">
        <f t="shared" si="5"/>
        <v>-0.20331231592236043</v>
      </c>
    </row>
    <row r="33" spans="1:11" x14ac:dyDescent="0.2">
      <c r="A33" s="206" t="s">
        <v>105</v>
      </c>
      <c r="B33" s="229">
        <v>3597.3100290000002</v>
      </c>
      <c r="C33" s="229">
        <v>3314.4136369999997</v>
      </c>
      <c r="D33" s="229">
        <v>3270.4735430000001</v>
      </c>
      <c r="E33" s="229">
        <v>3331.0254999999997</v>
      </c>
      <c r="F33" s="229">
        <v>3553.9571150000006</v>
      </c>
      <c r="G33" s="309">
        <v>3152.5012489999999</v>
      </c>
      <c r="H33" s="303">
        <v>3012.4665519999994</v>
      </c>
      <c r="I33" s="318">
        <f>+'5.2'!N15</f>
        <v>2949.1819089999995</v>
      </c>
      <c r="J33" s="229">
        <f t="shared" si="4"/>
        <v>-63.28464299999996</v>
      </c>
      <c r="K33" s="258">
        <f t="shared" si="5"/>
        <v>-2.1007583622126846E-2</v>
      </c>
    </row>
    <row r="34" spans="1:11" x14ac:dyDescent="0.2">
      <c r="A34" s="206" t="s">
        <v>106</v>
      </c>
      <c r="B34" s="229">
        <v>4382.4026414778182</v>
      </c>
      <c r="C34" s="229">
        <v>4086.2227586551894</v>
      </c>
      <c r="D34" s="229">
        <v>4068.9708900000001</v>
      </c>
      <c r="E34" s="229">
        <v>3980.4604380000001</v>
      </c>
      <c r="F34" s="229">
        <v>4406.2077845581935</v>
      </c>
      <c r="G34" s="309">
        <v>3902.6815980000015</v>
      </c>
      <c r="H34" s="303">
        <v>3680.4343749999994</v>
      </c>
      <c r="I34" s="318">
        <f>+'5.2'!N16</f>
        <v>3551.7946380000003</v>
      </c>
      <c r="J34" s="229">
        <f t="shared" si="4"/>
        <v>-128.63973699999906</v>
      </c>
      <c r="K34" s="258">
        <f t="shared" si="5"/>
        <v>-3.4952324615215802E-2</v>
      </c>
    </row>
    <row r="35" spans="1:11" x14ac:dyDescent="0.2">
      <c r="A35" s="206" t="s">
        <v>107</v>
      </c>
      <c r="B35" s="229">
        <v>4411.6453900000006</v>
      </c>
      <c r="C35" s="229">
        <v>4077.4876437139683</v>
      </c>
      <c r="D35" s="229">
        <v>4076.0866079999996</v>
      </c>
      <c r="E35" s="229">
        <v>3969.1197830000001</v>
      </c>
      <c r="F35" s="229">
        <v>4366.3763909999998</v>
      </c>
      <c r="G35" s="309">
        <v>3908.2913809999995</v>
      </c>
      <c r="H35" s="303">
        <v>3727.4629960000007</v>
      </c>
      <c r="I35" s="318">
        <f>+'5.2'!N17</f>
        <v>3712.9149169999996</v>
      </c>
      <c r="J35" s="229">
        <f t="shared" si="4"/>
        <v>-14.548079000001053</v>
      </c>
      <c r="K35" s="258">
        <f t="shared" si="5"/>
        <v>-3.9029439100033425E-3</v>
      </c>
    </row>
    <row r="36" spans="1:11" x14ac:dyDescent="0.2">
      <c r="A36" s="206" t="s">
        <v>108</v>
      </c>
      <c r="B36" s="229">
        <v>20876.99143223236</v>
      </c>
      <c r="C36" s="229">
        <v>20229.221004000003</v>
      </c>
      <c r="D36" s="229">
        <v>20302.084503999999</v>
      </c>
      <c r="E36" s="229">
        <v>19644.215095000003</v>
      </c>
      <c r="F36" s="229">
        <v>21209.027752999998</v>
      </c>
      <c r="G36" s="309">
        <v>18709.773656000005</v>
      </c>
      <c r="H36" s="303">
        <v>16948.357875999998</v>
      </c>
      <c r="I36" s="318">
        <f>+'5.2'!N18</f>
        <v>17102.728487</v>
      </c>
      <c r="J36" s="229">
        <f t="shared" si="4"/>
        <v>154.3706110000021</v>
      </c>
      <c r="K36" s="258">
        <f t="shared" si="5"/>
        <v>9.1082930942001372E-3</v>
      </c>
    </row>
    <row r="37" spans="1:11" x14ac:dyDescent="0.2">
      <c r="A37" s="206" t="s">
        <v>109</v>
      </c>
      <c r="B37" s="229">
        <v>12877.490630999997</v>
      </c>
      <c r="C37" s="229">
        <v>12237.542879000001</v>
      </c>
      <c r="D37" s="229">
        <v>12339.010294</v>
      </c>
      <c r="E37" s="229">
        <v>12165.459374000002</v>
      </c>
      <c r="F37" s="229">
        <v>12750.343443</v>
      </c>
      <c r="G37" s="309">
        <v>11515.539673999998</v>
      </c>
      <c r="H37" s="303">
        <v>10875.23187</v>
      </c>
      <c r="I37" s="318">
        <f>+'5.2'!N19</f>
        <v>11166.900438999997</v>
      </c>
      <c r="J37" s="229">
        <f t="shared" si="4"/>
        <v>291.66856899999766</v>
      </c>
      <c r="K37" s="258">
        <f t="shared" si="5"/>
        <v>2.6819526469553656E-2</v>
      </c>
    </row>
    <row r="38" spans="1:11" x14ac:dyDescent="0.2">
      <c r="A38" s="206" t="s">
        <v>110</v>
      </c>
      <c r="B38" s="229">
        <v>4283.1618419999995</v>
      </c>
      <c r="C38" s="229">
        <v>3988.3318420675123</v>
      </c>
      <c r="D38" s="229">
        <v>4021.0156389617123</v>
      </c>
      <c r="E38" s="229">
        <v>3868.8865310334882</v>
      </c>
      <c r="F38" s="229">
        <v>4092.4862021936874</v>
      </c>
      <c r="G38" s="309">
        <v>3667.6822573607628</v>
      </c>
      <c r="H38" s="303">
        <v>3335.9576986602547</v>
      </c>
      <c r="I38" s="318">
        <f>+'5.2'!N20</f>
        <v>3198.8021220000001</v>
      </c>
      <c r="J38" s="229">
        <f t="shared" si="4"/>
        <v>-137.15557666025461</v>
      </c>
      <c r="K38" s="258">
        <f t="shared" si="5"/>
        <v>-4.1114303312460243E-2</v>
      </c>
    </row>
    <row r="39" spans="1:11" s="77" customFormat="1" ht="11.25" x14ac:dyDescent="0.2">
      <c r="K39" s="16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Q20"/>
  <sheetViews>
    <sheetView showGridLines="0" view="pageBreakPreview" zoomScale="85" zoomScaleNormal="145" zoomScaleSheetLayoutView="85" workbookViewId="0">
      <selection activeCell="S44" sqref="S44"/>
    </sheetView>
  </sheetViews>
  <sheetFormatPr defaultColWidth="9.140625" defaultRowHeight="12" x14ac:dyDescent="0.2"/>
  <cols>
    <col min="1" max="1" width="32.140625" style="162" bestFit="1" customWidth="1"/>
    <col min="2" max="9" width="10.7109375" style="162" customWidth="1"/>
    <col min="10" max="10" width="9.140625" style="162"/>
    <col min="11" max="11" width="9.7109375" style="162" customWidth="1"/>
    <col min="12" max="16384" width="9.140625" style="162"/>
  </cols>
  <sheetData>
    <row r="1" spans="1:15" ht="18" x14ac:dyDescent="0.25">
      <c r="A1" s="248" t="s">
        <v>301</v>
      </c>
      <c r="B1" s="161"/>
      <c r="C1" s="161"/>
      <c r="D1" s="161"/>
      <c r="E1" s="161"/>
      <c r="F1" s="161"/>
      <c r="G1" s="161"/>
      <c r="K1" s="251" t="str">
        <f>'3'!N1</f>
        <v>2024</v>
      </c>
    </row>
    <row r="2" spans="1:15" ht="6" customHeight="1" x14ac:dyDescent="0.2">
      <c r="A2" s="161"/>
      <c r="B2" s="161"/>
      <c r="C2" s="161"/>
      <c r="D2" s="161"/>
      <c r="E2" s="161"/>
      <c r="F2" s="161"/>
      <c r="G2" s="161"/>
    </row>
    <row r="3" spans="1:15" ht="36" customHeight="1" x14ac:dyDescent="0.2">
      <c r="A3" s="178"/>
      <c r="B3" s="174">
        <v>2019</v>
      </c>
      <c r="C3" s="174">
        <v>2020</v>
      </c>
      <c r="D3" s="174">
        <v>2021</v>
      </c>
      <c r="E3" s="174">
        <v>2022</v>
      </c>
      <c r="F3" s="174">
        <v>2023</v>
      </c>
      <c r="G3" s="174">
        <v>2024</v>
      </c>
      <c r="H3" s="217" t="s">
        <v>325</v>
      </c>
      <c r="I3" s="217" t="s">
        <v>176</v>
      </c>
    </row>
    <row r="4" spans="1:15" ht="30" customHeight="1" x14ac:dyDescent="0.2">
      <c r="A4" s="179" t="s">
        <v>158</v>
      </c>
      <c r="B4" s="228">
        <f>+SUM(B5:B120)</f>
        <v>79902.896610958618</v>
      </c>
      <c r="C4" s="228">
        <f>+SUM(C5:C12)</f>
        <v>77955.291218148384</v>
      </c>
      <c r="D4" s="228">
        <f>+SUM(D5:D12)</f>
        <v>84233.64504432019</v>
      </c>
      <c r="E4" s="304">
        <f>+SUM(E5:E12)</f>
        <v>74791.780682809927</v>
      </c>
      <c r="F4" s="308">
        <f>+SUM(F5:F12)</f>
        <v>68601.700350000014</v>
      </c>
      <c r="G4" s="317">
        <f>+SUM(G5:G12)</f>
        <v>65927.884051999994</v>
      </c>
      <c r="H4" s="228">
        <f>+G4-F4</f>
        <v>-2673.8162980000197</v>
      </c>
      <c r="I4" s="213">
        <f>+G4/F4-1</f>
        <v>-3.8975947889898332E-2</v>
      </c>
    </row>
    <row r="5" spans="1:15" ht="12" customHeight="1" x14ac:dyDescent="0.2">
      <c r="A5" s="169" t="s">
        <v>26</v>
      </c>
      <c r="B5" s="259">
        <v>22189.096138399997</v>
      </c>
      <c r="C5" s="259">
        <v>20738.055958999998</v>
      </c>
      <c r="D5" s="259">
        <v>22045.395981684778</v>
      </c>
      <c r="E5" s="259">
        <v>20452.860594999998</v>
      </c>
      <c r="F5" s="259">
        <v>17722.913090999999</v>
      </c>
      <c r="G5" s="259">
        <f>+'7.1'!N8</f>
        <v>14741.227284000002</v>
      </c>
      <c r="H5" s="259">
        <f t="shared" ref="H5:H12" si="0">+G5-F5</f>
        <v>-2981.6858069999962</v>
      </c>
      <c r="I5" s="258">
        <f t="shared" ref="I5:I12" si="1">+G5/F5-1</f>
        <v>-0.1682390356308946</v>
      </c>
    </row>
    <row r="6" spans="1:15" ht="12" customHeight="1" x14ac:dyDescent="0.2">
      <c r="A6" s="169" t="s">
        <v>0</v>
      </c>
      <c r="B6" s="259">
        <v>2055.1222720000001</v>
      </c>
      <c r="C6" s="259">
        <v>2142.5060239999998</v>
      </c>
      <c r="D6" s="259">
        <v>2205.3126999999999</v>
      </c>
      <c r="E6" s="259">
        <v>1738.8887020000002</v>
      </c>
      <c r="F6" s="259">
        <v>1476.3063550000002</v>
      </c>
      <c r="G6" s="259">
        <f>+'7.1'!N9</f>
        <v>2245.9542230000002</v>
      </c>
      <c r="H6" s="259">
        <f t="shared" si="0"/>
        <v>769.64786800000002</v>
      </c>
      <c r="I6" s="258">
        <f t="shared" si="1"/>
        <v>0.521333438275418</v>
      </c>
    </row>
    <row r="7" spans="1:15" ht="12" customHeight="1" x14ac:dyDescent="0.2">
      <c r="A7" s="169" t="s">
        <v>1</v>
      </c>
      <c r="B7" s="259">
        <v>690.67628300000001</v>
      </c>
      <c r="C7" s="259">
        <v>675.54300799999999</v>
      </c>
      <c r="D7" s="259">
        <v>741.31093800000008</v>
      </c>
      <c r="E7" s="259">
        <v>598.38209699999993</v>
      </c>
      <c r="F7" s="259">
        <v>523.7435680000001</v>
      </c>
      <c r="G7" s="259">
        <f>+'7.1'!N10</f>
        <v>532.18679500000007</v>
      </c>
      <c r="H7" s="259">
        <f t="shared" si="0"/>
        <v>8.4432269999999789</v>
      </c>
      <c r="I7" s="258">
        <f t="shared" si="1"/>
        <v>1.6120917784712585E-2</v>
      </c>
    </row>
    <row r="8" spans="1:15" ht="12" customHeight="1" x14ac:dyDescent="0.2">
      <c r="A8" s="169" t="s">
        <v>2</v>
      </c>
      <c r="B8" s="259">
        <v>402.19587200000001</v>
      </c>
      <c r="C8" s="259">
        <v>253.01849399999998</v>
      </c>
      <c r="D8" s="259">
        <v>233.22760200000002</v>
      </c>
      <c r="E8" s="259">
        <v>206.56350200000003</v>
      </c>
      <c r="F8" s="259">
        <v>232.22492600000004</v>
      </c>
      <c r="G8" s="259">
        <f>+'7.1'!N11</f>
        <v>237.65668700000001</v>
      </c>
      <c r="H8" s="259">
        <f t="shared" si="0"/>
        <v>5.4317609999999661</v>
      </c>
      <c r="I8" s="258">
        <f t="shared" si="1"/>
        <v>2.339008604097903E-2</v>
      </c>
    </row>
    <row r="9" spans="1:15" ht="12" customHeight="1" x14ac:dyDescent="0.2">
      <c r="A9" s="169" t="s">
        <v>6</v>
      </c>
      <c r="B9" s="259">
        <v>313.62856055862159</v>
      </c>
      <c r="C9" s="259">
        <v>383.28756062371843</v>
      </c>
      <c r="D9" s="259">
        <v>423.58885207524719</v>
      </c>
      <c r="E9" s="259">
        <v>388.42983980990601</v>
      </c>
      <c r="F9" s="259">
        <v>362.38229799999999</v>
      </c>
      <c r="G9" s="259">
        <f>+'7.1'!N12</f>
        <v>527.52261199999998</v>
      </c>
      <c r="H9" s="259">
        <f t="shared" si="0"/>
        <v>165.14031399999999</v>
      </c>
      <c r="I9" s="258">
        <f t="shared" si="1"/>
        <v>0.45570745290654346</v>
      </c>
    </row>
    <row r="10" spans="1:15" ht="12" customHeight="1" x14ac:dyDescent="0.2">
      <c r="A10" s="169" t="s">
        <v>25</v>
      </c>
      <c r="B10" s="259">
        <v>33848.785665968302</v>
      </c>
      <c r="C10" s="259">
        <v>33508.532210038909</v>
      </c>
      <c r="D10" s="259">
        <v>36775.313857560184</v>
      </c>
      <c r="E10" s="259">
        <v>32288.978359000012</v>
      </c>
      <c r="F10" s="259">
        <v>30742.161058000005</v>
      </c>
      <c r="G10" s="259">
        <f>+'7.1'!N13</f>
        <v>30938.980745000001</v>
      </c>
      <c r="H10" s="259">
        <f t="shared" si="0"/>
        <v>196.81968699999561</v>
      </c>
      <c r="I10" s="258">
        <f t="shared" si="1"/>
        <v>6.402272326550662E-3</v>
      </c>
    </row>
    <row r="11" spans="1:15" ht="12" customHeight="1" x14ac:dyDescent="0.2">
      <c r="A11" s="169" t="s">
        <v>5</v>
      </c>
      <c r="B11" s="259">
        <v>18669.824002031695</v>
      </c>
      <c r="C11" s="259">
        <v>18657.963497485754</v>
      </c>
      <c r="D11" s="259">
        <v>20036.598336999992</v>
      </c>
      <c r="E11" s="259">
        <v>17105.546163999999</v>
      </c>
      <c r="F11" s="259">
        <v>15977.290081000001</v>
      </c>
      <c r="G11" s="259">
        <f>+'7.1'!N14</f>
        <v>15199.667363999994</v>
      </c>
      <c r="H11" s="259">
        <f t="shared" si="0"/>
        <v>-777.62271700000747</v>
      </c>
      <c r="I11" s="258">
        <f t="shared" si="1"/>
        <v>-4.8670501258830323E-2</v>
      </c>
    </row>
    <row r="12" spans="1:15" x14ac:dyDescent="0.2">
      <c r="A12" s="169" t="s">
        <v>3</v>
      </c>
      <c r="B12" s="229">
        <v>1733.5678169999996</v>
      </c>
      <c r="C12" s="229">
        <v>1596.3844650000001</v>
      </c>
      <c r="D12" s="229">
        <v>1772.896776</v>
      </c>
      <c r="E12" s="303">
        <v>2012.1314239999997</v>
      </c>
      <c r="F12" s="309">
        <v>1564.6789729999998</v>
      </c>
      <c r="G12" s="318">
        <f>+'7.1'!N15</f>
        <v>1504.6883420000001</v>
      </c>
      <c r="H12" s="229">
        <f t="shared" si="0"/>
        <v>-59.990630999999667</v>
      </c>
      <c r="I12" s="258">
        <f t="shared" si="1"/>
        <v>-3.834053632418799E-2</v>
      </c>
    </row>
    <row r="13" spans="1:15" s="4" customFormat="1" ht="11.25" x14ac:dyDescent="0.2">
      <c r="A13" s="4" t="s">
        <v>171</v>
      </c>
      <c r="H13" s="166"/>
      <c r="O13" s="3"/>
    </row>
    <row r="14" spans="1:15" ht="9.6" customHeight="1" x14ac:dyDescent="0.2">
      <c r="A14" s="222"/>
    </row>
    <row r="18" spans="14:17" x14ac:dyDescent="0.2">
      <c r="N18" s="163"/>
      <c r="O18" s="163"/>
      <c r="P18" s="163"/>
      <c r="Q18" s="163"/>
    </row>
    <row r="19" spans="14:17" x14ac:dyDescent="0.2">
      <c r="O19" s="164"/>
      <c r="P19" s="164"/>
      <c r="Q19" s="164"/>
    </row>
    <row r="20" spans="14:17" x14ac:dyDescent="0.2">
      <c r="O20" s="164"/>
      <c r="P20" s="164"/>
      <c r="Q20" s="164"/>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&amp;C&amp;"Calibri,Obyčejné"&amp;9&amp;P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
  <dimension ref="A1:I67"/>
  <sheetViews>
    <sheetView showGridLines="0" view="pageBreakPreview" zoomScaleNormal="100" zoomScaleSheetLayoutView="100" workbookViewId="0">
      <selection activeCell="L37" sqref="L37"/>
    </sheetView>
  </sheetViews>
  <sheetFormatPr defaultColWidth="9.140625" defaultRowHeight="12" x14ac:dyDescent="0.2"/>
  <cols>
    <col min="1" max="9" width="11" style="74" customWidth="1"/>
    <col min="10" max="16384" width="9.140625" style="74"/>
  </cols>
  <sheetData>
    <row r="1" spans="1:9" s="82" customFormat="1" ht="20.25" x14ac:dyDescent="0.25">
      <c r="A1" s="181" t="s">
        <v>256</v>
      </c>
    </row>
    <row r="2" spans="1:9" ht="6" customHeight="1" x14ac:dyDescent="0.2"/>
    <row r="3" spans="1:9" x14ac:dyDescent="0.2">
      <c r="A3" s="326" t="s">
        <v>329</v>
      </c>
      <c r="B3" s="326"/>
      <c r="C3" s="326"/>
      <c r="D3" s="326"/>
      <c r="E3" s="326"/>
      <c r="F3" s="326"/>
      <c r="G3" s="326"/>
      <c r="H3" s="326"/>
      <c r="I3" s="326"/>
    </row>
    <row r="4" spans="1:9" x14ac:dyDescent="0.2">
      <c r="A4" s="326"/>
      <c r="B4" s="326"/>
      <c r="C4" s="326"/>
      <c r="D4" s="326"/>
      <c r="E4" s="326"/>
      <c r="F4" s="326"/>
      <c r="G4" s="326"/>
      <c r="H4" s="326"/>
      <c r="I4" s="326"/>
    </row>
    <row r="5" spans="1:9" x14ac:dyDescent="0.2">
      <c r="A5" s="326"/>
      <c r="B5" s="326"/>
      <c r="C5" s="326"/>
      <c r="D5" s="326"/>
      <c r="E5" s="326"/>
      <c r="F5" s="326"/>
      <c r="G5" s="326"/>
      <c r="H5" s="326"/>
      <c r="I5" s="326"/>
    </row>
    <row r="6" spans="1:9" x14ac:dyDescent="0.2">
      <c r="A6" s="326"/>
      <c r="B6" s="326"/>
      <c r="C6" s="326"/>
      <c r="D6" s="326"/>
      <c r="E6" s="326"/>
      <c r="F6" s="326"/>
      <c r="G6" s="326"/>
      <c r="H6" s="326"/>
      <c r="I6" s="326"/>
    </row>
    <row r="7" spans="1:9" x14ac:dyDescent="0.2">
      <c r="A7" s="326"/>
      <c r="B7" s="326"/>
      <c r="C7" s="326"/>
      <c r="D7" s="326"/>
      <c r="E7" s="326"/>
      <c r="F7" s="326"/>
      <c r="G7" s="326"/>
      <c r="H7" s="326"/>
      <c r="I7" s="326"/>
    </row>
    <row r="8" spans="1:9" x14ac:dyDescent="0.2">
      <c r="A8" s="326"/>
      <c r="B8" s="326"/>
      <c r="C8" s="326"/>
      <c r="D8" s="326"/>
      <c r="E8" s="326"/>
      <c r="F8" s="326"/>
      <c r="G8" s="326"/>
      <c r="H8" s="326"/>
      <c r="I8" s="326"/>
    </row>
    <row r="9" spans="1:9" x14ac:dyDescent="0.2">
      <c r="A9" s="326"/>
      <c r="B9" s="326"/>
      <c r="C9" s="326"/>
      <c r="D9" s="326"/>
      <c r="E9" s="326"/>
      <c r="F9" s="326"/>
      <c r="G9" s="326"/>
      <c r="H9" s="326"/>
      <c r="I9" s="326"/>
    </row>
    <row r="10" spans="1:9" x14ac:dyDescent="0.2">
      <c r="A10" s="326"/>
      <c r="B10" s="326"/>
      <c r="C10" s="326"/>
      <c r="D10" s="326"/>
      <c r="E10" s="326"/>
      <c r="F10" s="326"/>
      <c r="G10" s="326"/>
      <c r="H10" s="326"/>
      <c r="I10" s="326"/>
    </row>
    <row r="11" spans="1:9" x14ac:dyDescent="0.2">
      <c r="A11" s="326"/>
      <c r="B11" s="326"/>
      <c r="C11" s="326"/>
      <c r="D11" s="326"/>
      <c r="E11" s="326"/>
      <c r="F11" s="326"/>
      <c r="G11" s="326"/>
      <c r="H11" s="326"/>
      <c r="I11" s="326"/>
    </row>
    <row r="12" spans="1:9" x14ac:dyDescent="0.2">
      <c r="A12" s="326"/>
      <c r="B12" s="326"/>
      <c r="C12" s="326"/>
      <c r="D12" s="326"/>
      <c r="E12" s="326"/>
      <c r="F12" s="326"/>
      <c r="G12" s="326"/>
      <c r="H12" s="326"/>
      <c r="I12" s="326"/>
    </row>
    <row r="13" spans="1:9" x14ac:dyDescent="0.2">
      <c r="A13" s="326"/>
      <c r="B13" s="326"/>
      <c r="C13" s="326"/>
      <c r="D13" s="326"/>
      <c r="E13" s="326"/>
      <c r="F13" s="326"/>
      <c r="G13" s="326"/>
      <c r="H13" s="326"/>
      <c r="I13" s="326"/>
    </row>
    <row r="14" spans="1:9" x14ac:dyDescent="0.2">
      <c r="A14" s="326"/>
      <c r="B14" s="326"/>
      <c r="C14" s="326"/>
      <c r="D14" s="326"/>
      <c r="E14" s="326"/>
      <c r="F14" s="326"/>
      <c r="G14" s="326"/>
      <c r="H14" s="326"/>
      <c r="I14" s="326"/>
    </row>
    <row r="15" spans="1:9" x14ac:dyDescent="0.2">
      <c r="A15" s="326"/>
      <c r="B15" s="326"/>
      <c r="C15" s="326"/>
      <c r="D15" s="326"/>
      <c r="E15" s="326"/>
      <c r="F15" s="326"/>
      <c r="G15" s="326"/>
      <c r="H15" s="326"/>
      <c r="I15" s="326"/>
    </row>
    <row r="16" spans="1:9" x14ac:dyDescent="0.2">
      <c r="A16" s="326"/>
      <c r="B16" s="326"/>
      <c r="C16" s="326"/>
      <c r="D16" s="326"/>
      <c r="E16" s="326"/>
      <c r="F16" s="326"/>
      <c r="G16" s="326"/>
      <c r="H16" s="326"/>
      <c r="I16" s="326"/>
    </row>
    <row r="17" spans="1:9" x14ac:dyDescent="0.2">
      <c r="A17" s="326"/>
      <c r="B17" s="326"/>
      <c r="C17" s="326"/>
      <c r="D17" s="326"/>
      <c r="E17" s="326"/>
      <c r="F17" s="326"/>
      <c r="G17" s="326"/>
      <c r="H17" s="326"/>
      <c r="I17" s="326"/>
    </row>
    <row r="18" spans="1:9" x14ac:dyDescent="0.2">
      <c r="A18" s="326"/>
      <c r="B18" s="326"/>
      <c r="C18" s="326"/>
      <c r="D18" s="326"/>
      <c r="E18" s="326"/>
      <c r="F18" s="326"/>
      <c r="G18" s="326"/>
      <c r="H18" s="326"/>
      <c r="I18" s="326"/>
    </row>
    <row r="19" spans="1:9" x14ac:dyDescent="0.2">
      <c r="A19" s="326"/>
      <c r="B19" s="326"/>
      <c r="C19" s="326"/>
      <c r="D19" s="326"/>
      <c r="E19" s="326"/>
      <c r="F19" s="326"/>
      <c r="G19" s="326"/>
      <c r="H19" s="326"/>
      <c r="I19" s="326"/>
    </row>
    <row r="20" spans="1:9" x14ac:dyDescent="0.2">
      <c r="A20" s="326"/>
      <c r="B20" s="326"/>
      <c r="C20" s="326"/>
      <c r="D20" s="326"/>
      <c r="E20" s="326"/>
      <c r="F20" s="326"/>
      <c r="G20" s="326"/>
      <c r="H20" s="326"/>
      <c r="I20" s="326"/>
    </row>
    <row r="21" spans="1:9" x14ac:dyDescent="0.2">
      <c r="A21" s="326"/>
      <c r="B21" s="326"/>
      <c r="C21" s="326"/>
      <c r="D21" s="326"/>
      <c r="E21" s="326"/>
      <c r="F21" s="326"/>
      <c r="G21" s="326"/>
      <c r="H21" s="326"/>
      <c r="I21" s="326"/>
    </row>
    <row r="22" spans="1:9" x14ac:dyDescent="0.2">
      <c r="A22" s="326"/>
      <c r="B22" s="326"/>
      <c r="C22" s="326"/>
      <c r="D22" s="326"/>
      <c r="E22" s="326"/>
      <c r="F22" s="326"/>
      <c r="G22" s="326"/>
      <c r="H22" s="326"/>
      <c r="I22" s="326"/>
    </row>
    <row r="23" spans="1:9" x14ac:dyDescent="0.2">
      <c r="A23" s="326"/>
      <c r="B23" s="326"/>
      <c r="C23" s="326"/>
      <c r="D23" s="326"/>
      <c r="E23" s="326"/>
      <c r="F23" s="326"/>
      <c r="G23" s="326"/>
      <c r="H23" s="326"/>
      <c r="I23" s="326"/>
    </row>
    <row r="24" spans="1:9" x14ac:dyDescent="0.2">
      <c r="A24" s="326"/>
      <c r="B24" s="326"/>
      <c r="C24" s="326"/>
      <c r="D24" s="326"/>
      <c r="E24" s="326"/>
      <c r="F24" s="326"/>
      <c r="G24" s="326"/>
      <c r="H24" s="326"/>
      <c r="I24" s="326"/>
    </row>
    <row r="25" spans="1:9" x14ac:dyDescent="0.2">
      <c r="A25" s="326"/>
      <c r="B25" s="326"/>
      <c r="C25" s="326"/>
      <c r="D25" s="326"/>
      <c r="E25" s="326"/>
      <c r="F25" s="326"/>
      <c r="G25" s="326"/>
      <c r="H25" s="326"/>
      <c r="I25" s="326"/>
    </row>
    <row r="26" spans="1:9" x14ac:dyDescent="0.2">
      <c r="A26" s="326"/>
      <c r="B26" s="326"/>
      <c r="C26" s="326"/>
      <c r="D26" s="326"/>
      <c r="E26" s="326"/>
      <c r="F26" s="326"/>
      <c r="G26" s="326"/>
      <c r="H26" s="326"/>
      <c r="I26" s="326"/>
    </row>
    <row r="27" spans="1:9" x14ac:dyDescent="0.2">
      <c r="A27" s="326"/>
      <c r="B27" s="326"/>
      <c r="C27" s="326"/>
      <c r="D27" s="326"/>
      <c r="E27" s="326"/>
      <c r="F27" s="326"/>
      <c r="G27" s="326"/>
      <c r="H27" s="326"/>
      <c r="I27" s="326"/>
    </row>
    <row r="28" spans="1:9" x14ac:dyDescent="0.2">
      <c r="A28" s="326"/>
      <c r="B28" s="326"/>
      <c r="C28" s="326"/>
      <c r="D28" s="326"/>
      <c r="E28" s="326"/>
      <c r="F28" s="326"/>
      <c r="G28" s="326"/>
      <c r="H28" s="326"/>
      <c r="I28" s="326"/>
    </row>
    <row r="29" spans="1:9" x14ac:dyDescent="0.2">
      <c r="A29" s="326"/>
      <c r="B29" s="326"/>
      <c r="C29" s="326"/>
      <c r="D29" s="326"/>
      <c r="E29" s="326"/>
      <c r="F29" s="326"/>
      <c r="G29" s="326"/>
      <c r="H29" s="326"/>
      <c r="I29" s="326"/>
    </row>
    <row r="30" spans="1:9" x14ac:dyDescent="0.2">
      <c r="A30" s="326"/>
      <c r="B30" s="326"/>
      <c r="C30" s="326"/>
      <c r="D30" s="326"/>
      <c r="E30" s="326"/>
      <c r="F30" s="326"/>
      <c r="G30" s="326"/>
      <c r="H30" s="326"/>
      <c r="I30" s="326"/>
    </row>
    <row r="31" spans="1:9" x14ac:dyDescent="0.2">
      <c r="A31" s="326"/>
      <c r="B31" s="326"/>
      <c r="C31" s="326"/>
      <c r="D31" s="326"/>
      <c r="E31" s="326"/>
      <c r="F31" s="326"/>
      <c r="G31" s="326"/>
      <c r="H31" s="326"/>
      <c r="I31" s="326"/>
    </row>
    <row r="32" spans="1:9" x14ac:dyDescent="0.2">
      <c r="A32" s="326"/>
      <c r="B32" s="326"/>
      <c r="C32" s="326"/>
      <c r="D32" s="326"/>
      <c r="E32" s="326"/>
      <c r="F32" s="326"/>
      <c r="G32" s="326"/>
      <c r="H32" s="326"/>
      <c r="I32" s="326"/>
    </row>
    <row r="33" spans="1:9" x14ac:dyDescent="0.2">
      <c r="A33" s="326"/>
      <c r="B33" s="326"/>
      <c r="C33" s="326"/>
      <c r="D33" s="326"/>
      <c r="E33" s="326"/>
      <c r="F33" s="326"/>
      <c r="G33" s="326"/>
      <c r="H33" s="326"/>
      <c r="I33" s="326"/>
    </row>
    <row r="34" spans="1:9" x14ac:dyDescent="0.2">
      <c r="A34" s="326"/>
      <c r="B34" s="326"/>
      <c r="C34" s="326"/>
      <c r="D34" s="326"/>
      <c r="E34" s="326"/>
      <c r="F34" s="326"/>
      <c r="G34" s="326"/>
      <c r="H34" s="326"/>
      <c r="I34" s="326"/>
    </row>
    <row r="35" spans="1:9" x14ac:dyDescent="0.2">
      <c r="A35" s="326"/>
      <c r="B35" s="326"/>
      <c r="C35" s="326"/>
      <c r="D35" s="326"/>
      <c r="E35" s="326"/>
      <c r="F35" s="326"/>
      <c r="G35" s="326"/>
      <c r="H35" s="326"/>
      <c r="I35" s="326"/>
    </row>
    <row r="36" spans="1:9" x14ac:dyDescent="0.2">
      <c r="A36" s="326"/>
      <c r="B36" s="326"/>
      <c r="C36" s="326"/>
      <c r="D36" s="326"/>
      <c r="E36" s="326"/>
      <c r="F36" s="326"/>
      <c r="G36" s="326"/>
      <c r="H36" s="326"/>
      <c r="I36" s="326"/>
    </row>
    <row r="37" spans="1:9" x14ac:dyDescent="0.2">
      <c r="A37" s="326"/>
      <c r="B37" s="326"/>
      <c r="C37" s="326"/>
      <c r="D37" s="326"/>
      <c r="E37" s="326"/>
      <c r="F37" s="326"/>
      <c r="G37" s="326"/>
      <c r="H37" s="326"/>
      <c r="I37" s="326"/>
    </row>
    <row r="38" spans="1:9" x14ac:dyDescent="0.2">
      <c r="A38" s="326"/>
      <c r="B38" s="326"/>
      <c r="C38" s="326"/>
      <c r="D38" s="326"/>
      <c r="E38" s="326"/>
      <c r="F38" s="326"/>
      <c r="G38" s="326"/>
      <c r="H38" s="326"/>
      <c r="I38" s="326"/>
    </row>
    <row r="39" spans="1:9" x14ac:dyDescent="0.2">
      <c r="A39" s="326"/>
      <c r="B39" s="326"/>
      <c r="C39" s="326"/>
      <c r="D39" s="326"/>
      <c r="E39" s="326"/>
      <c r="F39" s="326"/>
      <c r="G39" s="326"/>
      <c r="H39" s="326"/>
      <c r="I39" s="326"/>
    </row>
    <row r="40" spans="1:9" x14ac:dyDescent="0.2">
      <c r="A40" s="326"/>
      <c r="B40" s="326"/>
      <c r="C40" s="326"/>
      <c r="D40" s="326"/>
      <c r="E40" s="326"/>
      <c r="F40" s="326"/>
      <c r="G40" s="326"/>
      <c r="H40" s="326"/>
      <c r="I40" s="326"/>
    </row>
    <row r="41" spans="1:9" x14ac:dyDescent="0.2">
      <c r="A41" s="326"/>
      <c r="B41" s="326"/>
      <c r="C41" s="326"/>
      <c r="D41" s="326"/>
      <c r="E41" s="326"/>
      <c r="F41" s="326"/>
      <c r="G41" s="326"/>
      <c r="H41" s="326"/>
      <c r="I41" s="326"/>
    </row>
    <row r="42" spans="1:9" x14ac:dyDescent="0.2">
      <c r="A42" s="326"/>
      <c r="B42" s="326"/>
      <c r="C42" s="326"/>
      <c r="D42" s="326"/>
      <c r="E42" s="326"/>
      <c r="F42" s="326"/>
      <c r="G42" s="326"/>
      <c r="H42" s="326"/>
      <c r="I42" s="326"/>
    </row>
    <row r="43" spans="1:9" x14ac:dyDescent="0.2">
      <c r="A43" s="326"/>
      <c r="B43" s="326"/>
      <c r="C43" s="326"/>
      <c r="D43" s="326"/>
      <c r="E43" s="326"/>
      <c r="F43" s="326"/>
      <c r="G43" s="326"/>
      <c r="H43" s="326"/>
      <c r="I43" s="326"/>
    </row>
    <row r="44" spans="1:9" x14ac:dyDescent="0.2">
      <c r="A44" s="326"/>
      <c r="B44" s="326"/>
      <c r="C44" s="326"/>
      <c r="D44" s="326"/>
      <c r="E44" s="326"/>
      <c r="F44" s="326"/>
      <c r="G44" s="326"/>
      <c r="H44" s="326"/>
      <c r="I44" s="326"/>
    </row>
    <row r="45" spans="1:9" x14ac:dyDescent="0.2">
      <c r="A45" s="326"/>
      <c r="B45" s="326"/>
      <c r="C45" s="326"/>
      <c r="D45" s="326"/>
      <c r="E45" s="326"/>
      <c r="F45" s="326"/>
      <c r="G45" s="326"/>
      <c r="H45" s="326"/>
      <c r="I45" s="326"/>
    </row>
    <row r="46" spans="1:9" x14ac:dyDescent="0.2">
      <c r="A46" s="326"/>
      <c r="B46" s="326"/>
      <c r="C46" s="326"/>
      <c r="D46" s="326"/>
      <c r="E46" s="326"/>
      <c r="F46" s="326"/>
      <c r="G46" s="326"/>
      <c r="H46" s="326"/>
      <c r="I46" s="326"/>
    </row>
    <row r="47" spans="1:9" x14ac:dyDescent="0.2">
      <c r="A47" s="326"/>
      <c r="B47" s="326"/>
      <c r="C47" s="326"/>
      <c r="D47" s="326"/>
      <c r="E47" s="326"/>
      <c r="F47" s="326"/>
      <c r="G47" s="326"/>
      <c r="H47" s="326"/>
      <c r="I47" s="326"/>
    </row>
    <row r="48" spans="1:9" x14ac:dyDescent="0.2">
      <c r="A48" s="326"/>
      <c r="B48" s="326"/>
      <c r="C48" s="326"/>
      <c r="D48" s="326"/>
      <c r="E48" s="326"/>
      <c r="F48" s="326"/>
      <c r="G48" s="326"/>
      <c r="H48" s="326"/>
      <c r="I48" s="326"/>
    </row>
    <row r="49" spans="1:9" x14ac:dyDescent="0.2">
      <c r="A49" s="326"/>
      <c r="B49" s="326"/>
      <c r="C49" s="326"/>
      <c r="D49" s="326"/>
      <c r="E49" s="326"/>
      <c r="F49" s="326"/>
      <c r="G49" s="326"/>
      <c r="H49" s="326"/>
      <c r="I49" s="326"/>
    </row>
    <row r="50" spans="1:9" x14ac:dyDescent="0.2">
      <c r="A50" s="326"/>
      <c r="B50" s="326"/>
      <c r="C50" s="326"/>
      <c r="D50" s="326"/>
      <c r="E50" s="326"/>
      <c r="F50" s="326"/>
      <c r="G50" s="326"/>
      <c r="H50" s="326"/>
      <c r="I50" s="326"/>
    </row>
    <row r="51" spans="1:9" x14ac:dyDescent="0.2">
      <c r="A51" s="326"/>
      <c r="B51" s="326"/>
      <c r="C51" s="326"/>
      <c r="D51" s="326"/>
      <c r="E51" s="326"/>
      <c r="F51" s="326"/>
      <c r="G51" s="326"/>
      <c r="H51" s="326"/>
      <c r="I51" s="326"/>
    </row>
    <row r="52" spans="1:9" x14ac:dyDescent="0.2">
      <c r="A52" s="326"/>
      <c r="B52" s="326"/>
      <c r="C52" s="326"/>
      <c r="D52" s="326"/>
      <c r="E52" s="326"/>
      <c r="F52" s="326"/>
      <c r="G52" s="326"/>
      <c r="H52" s="326"/>
      <c r="I52" s="326"/>
    </row>
    <row r="53" spans="1:9" x14ac:dyDescent="0.2">
      <c r="A53" s="326"/>
      <c r="B53" s="326"/>
      <c r="C53" s="326"/>
      <c r="D53" s="326"/>
      <c r="E53" s="326"/>
      <c r="F53" s="326"/>
      <c r="G53" s="326"/>
      <c r="H53" s="326"/>
      <c r="I53" s="326"/>
    </row>
    <row r="54" spans="1:9" x14ac:dyDescent="0.2">
      <c r="A54" s="326"/>
      <c r="B54" s="326"/>
      <c r="C54" s="326"/>
      <c r="D54" s="326"/>
      <c r="E54" s="326"/>
      <c r="F54" s="326"/>
      <c r="G54" s="326"/>
      <c r="H54" s="326"/>
      <c r="I54" s="326"/>
    </row>
    <row r="55" spans="1:9" x14ac:dyDescent="0.2">
      <c r="A55" s="326"/>
      <c r="B55" s="326"/>
      <c r="C55" s="326"/>
      <c r="D55" s="326"/>
      <c r="E55" s="326"/>
      <c r="F55" s="326"/>
      <c r="G55" s="326"/>
      <c r="H55" s="326"/>
      <c r="I55" s="326"/>
    </row>
    <row r="56" spans="1:9" x14ac:dyDescent="0.2">
      <c r="A56" s="326"/>
      <c r="B56" s="326"/>
      <c r="C56" s="326"/>
      <c r="D56" s="326"/>
      <c r="E56" s="326"/>
      <c r="F56" s="326"/>
      <c r="G56" s="326"/>
      <c r="H56" s="326"/>
      <c r="I56" s="326"/>
    </row>
    <row r="57" spans="1:9" x14ac:dyDescent="0.2">
      <c r="A57" s="326"/>
      <c r="B57" s="326"/>
      <c r="C57" s="326"/>
      <c r="D57" s="326"/>
      <c r="E57" s="326"/>
      <c r="F57" s="326"/>
      <c r="G57" s="326"/>
      <c r="H57" s="326"/>
      <c r="I57" s="326"/>
    </row>
    <row r="58" spans="1:9" x14ac:dyDescent="0.2">
      <c r="A58" s="326"/>
      <c r="B58" s="326"/>
      <c r="C58" s="326"/>
      <c r="D58" s="326"/>
      <c r="E58" s="326"/>
      <c r="F58" s="326"/>
      <c r="G58" s="326"/>
      <c r="H58" s="326"/>
      <c r="I58" s="326"/>
    </row>
    <row r="59" spans="1:9" x14ac:dyDescent="0.2">
      <c r="A59" s="326"/>
      <c r="B59" s="326"/>
      <c r="C59" s="326"/>
      <c r="D59" s="326"/>
      <c r="E59" s="326"/>
      <c r="F59" s="326"/>
      <c r="G59" s="326"/>
      <c r="H59" s="326"/>
      <c r="I59" s="326"/>
    </row>
    <row r="60" spans="1:9" x14ac:dyDescent="0.2">
      <c r="A60" s="326"/>
      <c r="B60" s="326"/>
      <c r="C60" s="326"/>
      <c r="D60" s="326"/>
      <c r="E60" s="326"/>
      <c r="F60" s="326"/>
      <c r="G60" s="326"/>
      <c r="H60" s="326"/>
      <c r="I60" s="326"/>
    </row>
    <row r="61" spans="1:9" x14ac:dyDescent="0.2">
      <c r="A61" s="326"/>
      <c r="B61" s="326"/>
      <c r="C61" s="326"/>
      <c r="D61" s="326"/>
      <c r="E61" s="326"/>
      <c r="F61" s="326"/>
      <c r="G61" s="326"/>
      <c r="H61" s="326"/>
      <c r="I61" s="326"/>
    </row>
    <row r="62" spans="1:9" x14ac:dyDescent="0.2">
      <c r="A62" s="326"/>
      <c r="B62" s="326"/>
      <c r="C62" s="326"/>
      <c r="D62" s="326"/>
      <c r="E62" s="326"/>
      <c r="F62" s="326"/>
      <c r="G62" s="326"/>
      <c r="H62" s="326"/>
      <c r="I62" s="326"/>
    </row>
    <row r="63" spans="1:9" x14ac:dyDescent="0.2">
      <c r="A63" s="326"/>
      <c r="B63" s="326"/>
      <c r="C63" s="326"/>
      <c r="D63" s="326"/>
      <c r="E63" s="326"/>
      <c r="F63" s="326"/>
      <c r="G63" s="326"/>
      <c r="H63" s="326"/>
      <c r="I63" s="326"/>
    </row>
    <row r="64" spans="1:9" x14ac:dyDescent="0.2">
      <c r="A64" s="326"/>
      <c r="B64" s="326"/>
      <c r="C64" s="326"/>
      <c r="D64" s="326"/>
      <c r="E64" s="326"/>
      <c r="F64" s="326"/>
      <c r="G64" s="326"/>
      <c r="H64" s="326"/>
      <c r="I64" s="326"/>
    </row>
    <row r="65" spans="1:9" x14ac:dyDescent="0.2">
      <c r="A65" s="326"/>
      <c r="B65" s="326"/>
      <c r="C65" s="326"/>
      <c r="D65" s="326"/>
      <c r="E65" s="326"/>
      <c r="F65" s="326"/>
      <c r="G65" s="326"/>
      <c r="H65" s="326"/>
      <c r="I65" s="326"/>
    </row>
    <row r="66" spans="1:9" x14ac:dyDescent="0.2">
      <c r="A66" s="326"/>
      <c r="B66" s="326"/>
      <c r="C66" s="326"/>
      <c r="D66" s="326"/>
      <c r="E66" s="326"/>
      <c r="F66" s="326"/>
      <c r="G66" s="326"/>
      <c r="H66" s="326"/>
      <c r="I66" s="326"/>
    </row>
    <row r="67" spans="1:9" x14ac:dyDescent="0.2">
      <c r="A67" s="326"/>
      <c r="B67" s="326"/>
      <c r="C67" s="326"/>
      <c r="D67" s="326"/>
      <c r="E67" s="326"/>
      <c r="F67" s="326"/>
      <c r="G67" s="326"/>
      <c r="H67" s="326"/>
      <c r="I67" s="326"/>
    </row>
  </sheetData>
  <mergeCells count="1">
    <mergeCell ref="A3:I67"/>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8"/>
  <dimension ref="A1:L23"/>
  <sheetViews>
    <sheetView showGridLines="0" view="pageBreakPreview" zoomScaleNormal="70" zoomScaleSheetLayoutView="100" workbookViewId="0">
      <selection activeCell="S44" sqref="S44"/>
    </sheetView>
  </sheetViews>
  <sheetFormatPr defaultRowHeight="12.75" x14ac:dyDescent="0.2"/>
  <cols>
    <col min="1" max="1" width="31.28515625" customWidth="1"/>
    <col min="2" max="3" width="9.140625" customWidth="1"/>
    <col min="10" max="11" width="10.7109375" customWidth="1"/>
    <col min="13" max="13" width="20.7109375" customWidth="1"/>
    <col min="14" max="14" width="15.28515625" customWidth="1"/>
  </cols>
  <sheetData>
    <row r="1" spans="1:12" ht="18" x14ac:dyDescent="0.25">
      <c r="A1" s="246" t="s">
        <v>302</v>
      </c>
      <c r="L1" s="250" t="str">
        <f>'3'!N1</f>
        <v>2024</v>
      </c>
    </row>
    <row r="2" spans="1:12" ht="6" customHeight="1" x14ac:dyDescent="0.2"/>
    <row r="3" spans="1:12" ht="28.15" customHeight="1" x14ac:dyDescent="0.2">
      <c r="A3" s="168"/>
      <c r="B3" s="174">
        <v>2017</v>
      </c>
      <c r="C3" s="174">
        <v>2018</v>
      </c>
      <c r="D3" s="174">
        <v>2019</v>
      </c>
      <c r="E3" s="174">
        <v>2020</v>
      </c>
      <c r="F3" s="174">
        <v>2021</v>
      </c>
      <c r="G3" s="174">
        <v>2022</v>
      </c>
      <c r="H3" s="174">
        <v>2023</v>
      </c>
      <c r="I3" s="174">
        <v>2024</v>
      </c>
      <c r="J3" s="217" t="s">
        <v>325</v>
      </c>
      <c r="K3" s="217" t="s">
        <v>176</v>
      </c>
    </row>
    <row r="4" spans="1:12" x14ac:dyDescent="0.2">
      <c r="A4" s="170" t="s">
        <v>206</v>
      </c>
      <c r="B4" s="228">
        <f t="shared" ref="B4:G4" si="0">SUM(B5:B20)</f>
        <v>103620.95282343167</v>
      </c>
      <c r="C4" s="228">
        <f t="shared" si="0"/>
        <v>102301.63699019999</v>
      </c>
      <c r="D4" s="228">
        <f t="shared" si="0"/>
        <v>99298.921240800017</v>
      </c>
      <c r="E4" s="228">
        <f t="shared" si="0"/>
        <v>100297.05224364574</v>
      </c>
      <c r="F4" s="228">
        <f t="shared" si="0"/>
        <v>99014.94651200001</v>
      </c>
      <c r="G4" s="308">
        <f t="shared" si="0"/>
        <v>90748.603673999984</v>
      </c>
      <c r="H4" s="304">
        <f>SUM(H5:H20)</f>
        <v>84164.228015000001</v>
      </c>
      <c r="I4" s="317">
        <f>SUM(I5:I20)</f>
        <v>80585.814240999985</v>
      </c>
      <c r="J4" s="228">
        <f>+I4-H4</f>
        <v>-3578.4137740000151</v>
      </c>
      <c r="K4" s="213">
        <f>+I4/H4-1</f>
        <v>-4.2517039107900612E-2</v>
      </c>
    </row>
    <row r="5" spans="1:12" x14ac:dyDescent="0.2">
      <c r="A5" s="169" t="s">
        <v>40</v>
      </c>
      <c r="B5" s="229">
        <v>10527.950374741195</v>
      </c>
      <c r="C5" s="229">
        <v>12114.8908978</v>
      </c>
      <c r="D5" s="229">
        <v>12780.684266200002</v>
      </c>
      <c r="E5" s="229">
        <v>17194.483432142843</v>
      </c>
      <c r="F5" s="229">
        <v>16038.198128</v>
      </c>
      <c r="G5" s="309">
        <v>15932.346435000001</v>
      </c>
      <c r="H5" s="305">
        <v>14597.058566</v>
      </c>
      <c r="I5" s="318">
        <f>+'9'!O6</f>
        <v>17841.73718</v>
      </c>
      <c r="J5" s="229">
        <f t="shared" ref="J5:J20" si="1">+I5-H5</f>
        <v>3244.6786140000004</v>
      </c>
      <c r="K5" s="258">
        <f t="shared" ref="K5:K20" si="2">+I5/H5-1</f>
        <v>0.22228304417148981</v>
      </c>
      <c r="L5" s="158"/>
    </row>
    <row r="6" spans="1:12" x14ac:dyDescent="0.2">
      <c r="A6" s="169" t="s">
        <v>39</v>
      </c>
      <c r="B6" s="229">
        <v>2003.6269192329996</v>
      </c>
      <c r="C6" s="229">
        <v>1996.6380130000002</v>
      </c>
      <c r="D6" s="229">
        <v>1971.9887340000002</v>
      </c>
      <c r="E6" s="229">
        <v>2009.2799136000001</v>
      </c>
      <c r="F6" s="229">
        <v>2061.861253</v>
      </c>
      <c r="G6" s="309">
        <v>2013.3853749999996</v>
      </c>
      <c r="H6" s="305">
        <v>1942.3768240000002</v>
      </c>
      <c r="I6" s="318">
        <f>+'9'!O7</f>
        <v>1830.907698</v>
      </c>
      <c r="J6" s="229">
        <f t="shared" si="1"/>
        <v>-111.46912600000019</v>
      </c>
      <c r="K6" s="258">
        <f t="shared" si="2"/>
        <v>-5.7388002483703571E-2</v>
      </c>
      <c r="L6" s="158"/>
    </row>
    <row r="7" spans="1:12" x14ac:dyDescent="0.2">
      <c r="A7" s="169" t="s">
        <v>38</v>
      </c>
      <c r="B7" s="229">
        <v>14724.9680092</v>
      </c>
      <c r="C7" s="229">
        <v>12784.2748398</v>
      </c>
      <c r="D7" s="229">
        <v>11105.674919000001</v>
      </c>
      <c r="E7" s="229">
        <v>10744.463397</v>
      </c>
      <c r="F7" s="229">
        <v>11181.814396000002</v>
      </c>
      <c r="G7" s="309">
        <v>9247.0677140000007</v>
      </c>
      <c r="H7" s="305">
        <v>8085.8991990000004</v>
      </c>
      <c r="I7" s="318">
        <f>+'9'!O8</f>
        <v>5405.0088109999997</v>
      </c>
      <c r="J7" s="229">
        <f t="shared" si="1"/>
        <v>-2680.8903880000007</v>
      </c>
      <c r="K7" s="258">
        <f t="shared" si="2"/>
        <v>-0.33155129961693708</v>
      </c>
      <c r="L7" s="158"/>
    </row>
    <row r="8" spans="1:12" x14ac:dyDescent="0.2">
      <c r="A8" s="169" t="s">
        <v>60</v>
      </c>
      <c r="B8" s="229">
        <v>0</v>
      </c>
      <c r="C8" s="229">
        <v>0</v>
      </c>
      <c r="D8" s="229">
        <v>0</v>
      </c>
      <c r="E8" s="229">
        <v>0</v>
      </c>
      <c r="F8" s="229">
        <v>0</v>
      </c>
      <c r="G8" s="309">
        <v>0</v>
      </c>
      <c r="H8" s="305">
        <v>0</v>
      </c>
      <c r="I8" s="318">
        <f>+'9'!O9</f>
        <v>0</v>
      </c>
      <c r="J8" s="229">
        <f t="shared" si="1"/>
        <v>0</v>
      </c>
      <c r="K8" s="258">
        <v>0</v>
      </c>
      <c r="L8" s="158"/>
    </row>
    <row r="9" spans="1:12" x14ac:dyDescent="0.2">
      <c r="A9" s="169" t="s">
        <v>61</v>
      </c>
      <c r="B9" s="229">
        <v>0</v>
      </c>
      <c r="C9" s="229">
        <v>0</v>
      </c>
      <c r="D9" s="229">
        <v>0</v>
      </c>
      <c r="E9" s="229">
        <v>0</v>
      </c>
      <c r="F9" s="229">
        <v>0</v>
      </c>
      <c r="G9" s="309">
        <v>0</v>
      </c>
      <c r="H9" s="305">
        <v>0</v>
      </c>
      <c r="I9" s="318">
        <f>+'9'!O10</f>
        <v>0</v>
      </c>
      <c r="J9" s="229">
        <f t="shared" si="1"/>
        <v>0</v>
      </c>
      <c r="K9" s="258">
        <v>0</v>
      </c>
      <c r="L9" s="158"/>
    </row>
    <row r="10" spans="1:12" x14ac:dyDescent="0.2">
      <c r="A10" s="169" t="s">
        <v>62</v>
      </c>
      <c r="B10" s="229">
        <v>0</v>
      </c>
      <c r="C10" s="229">
        <v>0</v>
      </c>
      <c r="D10" s="229">
        <v>0</v>
      </c>
      <c r="E10" s="229">
        <v>0</v>
      </c>
      <c r="F10" s="229">
        <v>0</v>
      </c>
      <c r="G10" s="309">
        <v>0</v>
      </c>
      <c r="H10" s="305">
        <v>0</v>
      </c>
      <c r="I10" s="318">
        <f>+'9'!O11</f>
        <v>0</v>
      </c>
      <c r="J10" s="229">
        <f t="shared" si="1"/>
        <v>0</v>
      </c>
      <c r="K10" s="258">
        <v>0</v>
      </c>
      <c r="L10" s="158"/>
    </row>
    <row r="11" spans="1:12" x14ac:dyDescent="0.2">
      <c r="A11" s="169" t="s">
        <v>37</v>
      </c>
      <c r="B11" s="229">
        <v>57245.380185057482</v>
      </c>
      <c r="C11" s="229">
        <v>56044.8712122</v>
      </c>
      <c r="D11" s="229">
        <v>54526.170524000001</v>
      </c>
      <c r="E11" s="229">
        <v>50558.541071519154</v>
      </c>
      <c r="F11" s="229">
        <v>48450.166348999999</v>
      </c>
      <c r="G11" s="309">
        <v>43692.191358999997</v>
      </c>
      <c r="H11" s="305">
        <v>41694.092797999998</v>
      </c>
      <c r="I11" s="318">
        <f>+'9'!O12</f>
        <v>37159.170652999994</v>
      </c>
      <c r="J11" s="229">
        <f t="shared" si="1"/>
        <v>-4534.9221450000041</v>
      </c>
      <c r="K11" s="258">
        <f t="shared" si="2"/>
        <v>-0.10876653839120198</v>
      </c>
      <c r="L11" s="158"/>
    </row>
    <row r="12" spans="1:12" x14ac:dyDescent="0.2">
      <c r="A12" s="169" t="s">
        <v>72</v>
      </c>
      <c r="B12" s="229">
        <v>0</v>
      </c>
      <c r="C12" s="229">
        <v>0</v>
      </c>
      <c r="D12" s="229">
        <v>0</v>
      </c>
      <c r="E12" s="229">
        <v>0</v>
      </c>
      <c r="F12" s="229">
        <v>0</v>
      </c>
      <c r="G12" s="309">
        <v>0</v>
      </c>
      <c r="H12" s="305">
        <v>0</v>
      </c>
      <c r="I12" s="318">
        <f>+'9'!O13</f>
        <v>0</v>
      </c>
      <c r="J12" s="229">
        <f t="shared" si="1"/>
        <v>0</v>
      </c>
      <c r="K12" s="258">
        <v>0</v>
      </c>
      <c r="L12" s="158"/>
    </row>
    <row r="13" spans="1:12" x14ac:dyDescent="0.2">
      <c r="A13" s="169" t="s">
        <v>36</v>
      </c>
      <c r="B13" s="229">
        <v>0</v>
      </c>
      <c r="C13" s="229">
        <v>0</v>
      </c>
      <c r="D13" s="229">
        <v>0</v>
      </c>
      <c r="E13" s="229">
        <v>0</v>
      </c>
      <c r="F13" s="229">
        <v>0</v>
      </c>
      <c r="G13" s="309">
        <v>0</v>
      </c>
      <c r="H13" s="305">
        <v>0</v>
      </c>
      <c r="I13" s="318">
        <f>+'9'!O14</f>
        <v>0</v>
      </c>
      <c r="J13" s="229">
        <f t="shared" si="1"/>
        <v>0</v>
      </c>
      <c r="K13" s="258">
        <v>0</v>
      </c>
      <c r="L13" s="158"/>
    </row>
    <row r="14" spans="1:12" x14ac:dyDescent="0.2">
      <c r="A14" s="169" t="s">
        <v>35</v>
      </c>
      <c r="B14" s="229">
        <v>630.11542000000009</v>
      </c>
      <c r="C14" s="229">
        <v>748.95317</v>
      </c>
      <c r="D14" s="229">
        <v>697.70323199999996</v>
      </c>
      <c r="E14" s="229">
        <v>787.15328</v>
      </c>
      <c r="F14" s="229">
        <v>776.07319000000007</v>
      </c>
      <c r="G14" s="309">
        <v>785.55790000000002</v>
      </c>
      <c r="H14" s="305">
        <v>776.27449000000001</v>
      </c>
      <c r="I14" s="318">
        <f>+'9'!O15</f>
        <v>805.84057799999994</v>
      </c>
      <c r="J14" s="229">
        <f t="shared" si="1"/>
        <v>29.566087999999922</v>
      </c>
      <c r="K14" s="258">
        <f t="shared" si="2"/>
        <v>3.8087156515989484E-2</v>
      </c>
      <c r="L14" s="158"/>
    </row>
    <row r="15" spans="1:12" x14ac:dyDescent="0.2">
      <c r="A15" s="169" t="s">
        <v>34</v>
      </c>
      <c r="B15" s="229">
        <v>353.21351299999998</v>
      </c>
      <c r="C15" s="229">
        <v>296.60518200000001</v>
      </c>
      <c r="D15" s="229">
        <v>227.97512399999999</v>
      </c>
      <c r="E15" s="229">
        <v>325.39891499999999</v>
      </c>
      <c r="F15" s="229">
        <v>199.10836999999998</v>
      </c>
      <c r="G15" s="309">
        <v>133.92592200000001</v>
      </c>
      <c r="H15" s="305">
        <v>261.18663700000002</v>
      </c>
      <c r="I15" s="318">
        <f>+'9'!O16</f>
        <v>160.23908499999999</v>
      </c>
      <c r="J15" s="229">
        <f t="shared" si="1"/>
        <v>-100.94755200000003</v>
      </c>
      <c r="K15" s="258">
        <f t="shared" si="2"/>
        <v>-0.38649585277213094</v>
      </c>
      <c r="L15" s="158"/>
    </row>
    <row r="16" spans="1:12" x14ac:dyDescent="0.2">
      <c r="A16" s="169" t="s">
        <v>33</v>
      </c>
      <c r="B16" s="229">
        <v>2492.852124</v>
      </c>
      <c r="C16" s="229">
        <v>2354.4121970000001</v>
      </c>
      <c r="D16" s="229">
        <v>2023.9110490000003</v>
      </c>
      <c r="E16" s="229">
        <v>2365.7706279999998</v>
      </c>
      <c r="F16" s="229">
        <v>2266.6262059999999</v>
      </c>
      <c r="G16" s="309">
        <v>2202.596767</v>
      </c>
      <c r="H16" s="305">
        <v>2600.1032650000002</v>
      </c>
      <c r="I16" s="318">
        <f>+'9'!O17</f>
        <v>3008.8836940000001</v>
      </c>
      <c r="J16" s="229">
        <f t="shared" si="1"/>
        <v>408.78042899999991</v>
      </c>
      <c r="K16" s="258">
        <f t="shared" si="2"/>
        <v>0.15721699768720532</v>
      </c>
    </row>
    <row r="17" spans="1:11" x14ac:dyDescent="0.2">
      <c r="A17" s="169" t="s">
        <v>32</v>
      </c>
      <c r="B17" s="229">
        <v>4556.337082</v>
      </c>
      <c r="C17" s="229">
        <v>4795.1426036000003</v>
      </c>
      <c r="D17" s="229">
        <v>4451.2921349999997</v>
      </c>
      <c r="E17" s="229">
        <v>4356.7861709999997</v>
      </c>
      <c r="F17" s="229">
        <v>4861.466077</v>
      </c>
      <c r="G17" s="309">
        <v>4640.9587630000005</v>
      </c>
      <c r="H17" s="305">
        <v>4029.6796360000003</v>
      </c>
      <c r="I17" s="318">
        <f>+'9'!O18</f>
        <v>3965.310035</v>
      </c>
      <c r="J17" s="229">
        <f t="shared" si="1"/>
        <v>-64.36960100000033</v>
      </c>
      <c r="K17" s="258">
        <f t="shared" si="2"/>
        <v>-1.5973875547063532E-2</v>
      </c>
    </row>
    <row r="18" spans="1:11" x14ac:dyDescent="0.2">
      <c r="A18" s="169" t="s">
        <v>3</v>
      </c>
      <c r="B18" s="229">
        <v>0</v>
      </c>
      <c r="C18" s="229">
        <v>0</v>
      </c>
      <c r="D18" s="229">
        <v>0</v>
      </c>
      <c r="E18" s="229">
        <v>0</v>
      </c>
      <c r="F18" s="229">
        <v>0</v>
      </c>
      <c r="G18" s="309">
        <v>0</v>
      </c>
      <c r="H18" s="305">
        <v>0</v>
      </c>
      <c r="I18" s="318">
        <f>+'9'!O19</f>
        <v>0</v>
      </c>
      <c r="J18" s="229">
        <f t="shared" si="1"/>
        <v>0</v>
      </c>
      <c r="K18" s="258">
        <v>0</v>
      </c>
    </row>
    <row r="19" spans="1:11" x14ac:dyDescent="0.2">
      <c r="A19" s="169" t="s">
        <v>31</v>
      </c>
      <c r="B19" s="229">
        <v>163.65148760000002</v>
      </c>
      <c r="C19" s="229">
        <v>43.1060132</v>
      </c>
      <c r="D19" s="229">
        <v>24.411899999999999</v>
      </c>
      <c r="E19" s="229">
        <v>16.972341999999998</v>
      </c>
      <c r="F19" s="229">
        <v>15.821845000000001</v>
      </c>
      <c r="G19" s="309">
        <v>135.261279</v>
      </c>
      <c r="H19" s="305">
        <v>32.678040000000003</v>
      </c>
      <c r="I19" s="318">
        <f>+'9'!O20</f>
        <v>37.941207000000006</v>
      </c>
      <c r="J19" s="229">
        <f t="shared" si="1"/>
        <v>5.2631670000000028</v>
      </c>
      <c r="K19" s="258">
        <f t="shared" si="2"/>
        <v>0.1610612815211685</v>
      </c>
    </row>
    <row r="20" spans="1:11" x14ac:dyDescent="0.2">
      <c r="A20" s="169" t="s">
        <v>30</v>
      </c>
      <c r="B20" s="229">
        <v>10922.857708600004</v>
      </c>
      <c r="C20" s="229">
        <v>11122.742861599998</v>
      </c>
      <c r="D20" s="229">
        <v>11489.109357599997</v>
      </c>
      <c r="E20" s="229">
        <v>11938.203093383758</v>
      </c>
      <c r="F20" s="229">
        <v>13163.810697999999</v>
      </c>
      <c r="G20" s="309">
        <v>11965.312159999998</v>
      </c>
      <c r="H20" s="305">
        <v>10144.878560000005</v>
      </c>
      <c r="I20" s="318">
        <f>+'9'!O21</f>
        <v>10370.775300000001</v>
      </c>
      <c r="J20" s="229">
        <f t="shared" si="1"/>
        <v>225.8967399999965</v>
      </c>
      <c r="K20" s="258">
        <f t="shared" si="2"/>
        <v>2.2267071869216837E-2</v>
      </c>
    </row>
    <row r="21" spans="1:11" s="167" customFormat="1" ht="11.25" x14ac:dyDescent="0.2">
      <c r="K21" s="166"/>
    </row>
    <row r="23" spans="1:11" x14ac:dyDescent="0.2">
      <c r="B23" s="157"/>
      <c r="C23" s="157"/>
      <c r="D23" s="157"/>
      <c r="E23" s="157"/>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1FF4-15CD-4699-BF18-A75099A2B1A0}">
  <dimension ref="A1:L4"/>
  <sheetViews>
    <sheetView showGridLines="0" view="pageBreakPreview" zoomScaleNormal="70" zoomScaleSheetLayoutView="100" workbookViewId="0">
      <selection activeCell="S44" sqref="S44"/>
    </sheetView>
  </sheetViews>
  <sheetFormatPr defaultRowHeight="12.75" x14ac:dyDescent="0.2"/>
  <cols>
    <col min="1" max="1" width="31.28515625" customWidth="1"/>
    <col min="2" max="3" width="9.140625" customWidth="1"/>
    <col min="7" max="7" width="9.28515625" customWidth="1"/>
    <col min="13" max="13" width="20.7109375" customWidth="1"/>
    <col min="14" max="14" width="15.28515625" customWidth="1"/>
  </cols>
  <sheetData>
    <row r="1" spans="1:12" ht="20.25" x14ac:dyDescent="0.3">
      <c r="A1" s="182" t="s">
        <v>326</v>
      </c>
      <c r="L1" s="250" t="str">
        <f>'3'!N1</f>
        <v>2024</v>
      </c>
    </row>
    <row r="2" spans="1:12" ht="6" customHeight="1" x14ac:dyDescent="0.2"/>
    <row r="4" spans="1:12" x14ac:dyDescent="0.2">
      <c r="B4" s="157"/>
      <c r="C4" s="157"/>
      <c r="D4" s="157"/>
      <c r="E4" s="157"/>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49"/>
  <dimension ref="A1:O1"/>
  <sheetViews>
    <sheetView showGridLines="0" view="pageBreakPreview" zoomScaleNormal="70" zoomScaleSheetLayoutView="100" workbookViewId="0">
      <selection activeCell="S44" sqref="S44"/>
    </sheetView>
  </sheetViews>
  <sheetFormatPr defaultColWidth="9.140625" defaultRowHeight="12.75" x14ac:dyDescent="0.2"/>
  <cols>
    <col min="1" max="14" width="9.140625" style="136"/>
    <col min="15" max="15" width="16" style="136" customWidth="1"/>
    <col min="16" max="16384" width="9.140625" style="136"/>
  </cols>
  <sheetData>
    <row r="1" spans="1:15" x14ac:dyDescent="0.2">
      <c r="A1" s="362" t="s">
        <v>327</v>
      </c>
      <c r="B1" s="362"/>
      <c r="C1" s="362"/>
      <c r="D1" s="362"/>
      <c r="E1" s="362"/>
      <c r="F1" s="362"/>
      <c r="G1" s="362"/>
      <c r="H1" s="362"/>
      <c r="I1" s="362"/>
      <c r="J1" s="362"/>
      <c r="K1" s="362"/>
      <c r="L1" s="362"/>
      <c r="M1" s="362"/>
      <c r="N1" s="362"/>
      <c r="O1" s="362"/>
    </row>
  </sheetData>
  <mergeCells count="1">
    <mergeCell ref="A1:O1"/>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FE83-9C4F-4A86-A6EA-ECEE6AD6380B}">
  <dimension ref="A25:F58"/>
  <sheetViews>
    <sheetView zoomScale="85" zoomScaleNormal="85" workbookViewId="0">
      <selection activeCell="S44" sqref="S44"/>
    </sheetView>
  </sheetViews>
  <sheetFormatPr defaultRowHeight="12.75" x14ac:dyDescent="0.2"/>
  <sheetData>
    <row r="25" spans="6:6" x14ac:dyDescent="0.2">
      <c r="F25" s="220"/>
    </row>
    <row r="26" spans="6:6" x14ac:dyDescent="0.2">
      <c r="F26" s="220"/>
    </row>
    <row r="27" spans="6:6" x14ac:dyDescent="0.2">
      <c r="F27" s="220"/>
    </row>
    <row r="28" spans="6:6" x14ac:dyDescent="0.2">
      <c r="F28" s="220"/>
    </row>
    <row r="47" spans="1:6" ht="15" x14ac:dyDescent="0.25">
      <c r="A47" s="312" t="s">
        <v>264</v>
      </c>
      <c r="B47" s="313"/>
      <c r="C47" s="313"/>
      <c r="D47" s="313"/>
      <c r="E47" s="313"/>
      <c r="F47" s="313"/>
    </row>
    <row r="48" spans="1:6" ht="14.25" x14ac:dyDescent="0.2">
      <c r="A48" s="363" t="s">
        <v>316</v>
      </c>
      <c r="B48" s="314"/>
      <c r="C48" s="314"/>
      <c r="D48" s="313"/>
      <c r="E48" s="313"/>
      <c r="F48" s="313"/>
    </row>
    <row r="49" spans="1:6" x14ac:dyDescent="0.2">
      <c r="A49" s="313"/>
      <c r="B49" s="313"/>
      <c r="C49" s="313"/>
      <c r="D49" s="313"/>
      <c r="E49" s="313"/>
      <c r="F49" s="313"/>
    </row>
    <row r="50" spans="1:6" ht="14.25" x14ac:dyDescent="0.2">
      <c r="A50" s="315" t="s">
        <v>317</v>
      </c>
      <c r="B50" s="316" t="s">
        <v>328</v>
      </c>
      <c r="C50" s="313"/>
      <c r="D50" s="313"/>
      <c r="E50" s="313"/>
      <c r="F50" s="313"/>
    </row>
    <row r="51" spans="1:6" x14ac:dyDescent="0.2">
      <c r="A51" s="313"/>
      <c r="B51" s="313"/>
      <c r="C51" s="313"/>
      <c r="D51" s="313"/>
      <c r="E51" s="313"/>
      <c r="F51" s="313"/>
    </row>
    <row r="52" spans="1:6" x14ac:dyDescent="0.2">
      <c r="A52" s="313"/>
      <c r="B52" s="313"/>
      <c r="C52" s="313"/>
      <c r="D52" s="313"/>
      <c r="E52" s="313"/>
      <c r="F52" s="313"/>
    </row>
    <row r="53" spans="1:6" x14ac:dyDescent="0.2">
      <c r="A53" s="313"/>
      <c r="B53" s="313"/>
      <c r="C53" s="313"/>
      <c r="D53" s="313"/>
      <c r="E53" s="313"/>
      <c r="F53" s="313"/>
    </row>
    <row r="54" spans="1:6" x14ac:dyDescent="0.2">
      <c r="A54" s="313"/>
      <c r="B54" s="313"/>
      <c r="C54" s="313"/>
      <c r="D54" s="313"/>
      <c r="E54" s="313"/>
      <c r="F54" s="313"/>
    </row>
    <row r="55" spans="1:6" x14ac:dyDescent="0.2">
      <c r="A55" s="313"/>
      <c r="B55" s="313"/>
      <c r="C55" s="313"/>
      <c r="D55" s="313"/>
      <c r="E55" s="313"/>
      <c r="F55" s="313"/>
    </row>
    <row r="56" spans="1:6" x14ac:dyDescent="0.2">
      <c r="A56" s="313"/>
      <c r="B56" s="313"/>
      <c r="C56" s="313"/>
      <c r="D56" s="313"/>
      <c r="E56" s="313"/>
      <c r="F56" s="313"/>
    </row>
    <row r="57" spans="1:6" x14ac:dyDescent="0.2">
      <c r="A57" s="313"/>
      <c r="B57" s="313"/>
      <c r="C57" s="313"/>
      <c r="D57" s="313"/>
      <c r="E57" s="313"/>
      <c r="F57" s="313"/>
    </row>
    <row r="58" spans="1:6" x14ac:dyDescent="0.2">
      <c r="A58" s="313"/>
      <c r="B58" s="313"/>
      <c r="C58" s="313"/>
      <c r="D58" s="313"/>
      <c r="E58" s="313"/>
      <c r="F58" s="313"/>
    </row>
  </sheetData>
  <pageMargins left="0.7" right="0.7" top="0.78740157499999996" bottom="0.78740157499999996"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51699-1FF9-47B0-A653-2F61E24D33A0}">
  <dimension ref="A1"/>
  <sheetViews>
    <sheetView zoomScale="85" zoomScaleNormal="85" workbookViewId="0">
      <selection activeCell="AF46" sqref="AF46"/>
    </sheetView>
  </sheetViews>
  <sheetFormatPr defaultRowHeight="12.75" x14ac:dyDescent="0.2"/>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44"/>
  <sheetViews>
    <sheetView showGridLines="0" view="pageBreakPreview" zoomScaleNormal="70" zoomScaleSheetLayoutView="100" workbookViewId="0">
      <selection activeCell="Q21" sqref="Q21"/>
    </sheetView>
  </sheetViews>
  <sheetFormatPr defaultColWidth="9.140625" defaultRowHeight="12" x14ac:dyDescent="0.2"/>
  <cols>
    <col min="1" max="1" width="31.140625" style="66" customWidth="1"/>
    <col min="2" max="13" width="8.5703125" style="66" customWidth="1"/>
    <col min="14" max="14" width="10.140625" style="66" customWidth="1"/>
    <col min="15" max="15" width="8.42578125" style="66" customWidth="1"/>
    <col min="16" max="16" width="11.42578125" style="66" bestFit="1" customWidth="1"/>
    <col min="17" max="17" width="9.5703125" style="66" bestFit="1" customWidth="1"/>
    <col min="18" max="16384" width="9.140625" style="66"/>
  </cols>
  <sheetData>
    <row r="1" spans="1:18" s="76" customFormat="1" ht="20.25" x14ac:dyDescent="0.3">
      <c r="A1" s="182" t="s">
        <v>257</v>
      </c>
      <c r="B1" s="72"/>
      <c r="C1" s="72"/>
      <c r="D1" s="72"/>
      <c r="E1" s="72"/>
      <c r="F1" s="72"/>
      <c r="G1" s="72"/>
      <c r="H1" s="72"/>
      <c r="I1" s="72"/>
      <c r="J1" s="72"/>
      <c r="K1" s="72"/>
      <c r="L1" s="72"/>
      <c r="M1" s="72"/>
      <c r="N1" s="249" t="s">
        <v>321</v>
      </c>
    </row>
    <row r="2" spans="1:18" ht="6" customHeight="1" x14ac:dyDescent="0.2">
      <c r="A2" s="7"/>
      <c r="B2" s="7"/>
      <c r="C2" s="7"/>
      <c r="D2" s="7"/>
      <c r="E2" s="7"/>
      <c r="F2" s="7"/>
      <c r="G2" s="7"/>
      <c r="H2" s="7"/>
      <c r="I2" s="7"/>
      <c r="J2" s="7"/>
      <c r="K2" s="7"/>
      <c r="L2" s="7"/>
      <c r="M2" s="7"/>
      <c r="N2" s="7"/>
    </row>
    <row r="3" spans="1:18" x14ac:dyDescent="0.2">
      <c r="A3" s="332"/>
      <c r="B3" s="333" t="s">
        <v>42</v>
      </c>
      <c r="C3" s="334"/>
      <c r="D3" s="335"/>
      <c r="E3" s="333" t="s">
        <v>43</v>
      </c>
      <c r="F3" s="334"/>
      <c r="G3" s="335"/>
      <c r="H3" s="334" t="s">
        <v>44</v>
      </c>
      <c r="I3" s="334"/>
      <c r="J3" s="334"/>
      <c r="K3" s="333" t="s">
        <v>45</v>
      </c>
      <c r="L3" s="334"/>
      <c r="M3" s="335"/>
      <c r="N3" s="336" t="s">
        <v>7</v>
      </c>
      <c r="Q3" s="124"/>
      <c r="R3" s="124"/>
    </row>
    <row r="4" spans="1:18" x14ac:dyDescent="0.2">
      <c r="A4" s="332"/>
      <c r="B4" s="288" t="s">
        <v>8</v>
      </c>
      <c r="C4" s="278" t="s">
        <v>9</v>
      </c>
      <c r="D4" s="289" t="s">
        <v>10</v>
      </c>
      <c r="E4" s="288" t="s">
        <v>11</v>
      </c>
      <c r="F4" s="278" t="s">
        <v>12</v>
      </c>
      <c r="G4" s="289" t="s">
        <v>13</v>
      </c>
      <c r="H4" s="201" t="s">
        <v>14</v>
      </c>
      <c r="I4" s="201" t="s">
        <v>15</v>
      </c>
      <c r="J4" s="201" t="s">
        <v>16</v>
      </c>
      <c r="K4" s="288" t="s">
        <v>17</v>
      </c>
      <c r="L4" s="278" t="s">
        <v>18</v>
      </c>
      <c r="M4" s="289" t="s">
        <v>19</v>
      </c>
      <c r="N4" s="336"/>
    </row>
    <row r="5" spans="1:18" s="79" customFormat="1" x14ac:dyDescent="0.2">
      <c r="A5" s="328" t="s">
        <v>59</v>
      </c>
      <c r="B5" s="329">
        <f>SUM(B6:D6)</f>
        <v>44946.430122999998</v>
      </c>
      <c r="C5" s="330"/>
      <c r="D5" s="331"/>
      <c r="E5" s="329">
        <f>SUM(E6:G6)</f>
        <v>25432.945527</v>
      </c>
      <c r="F5" s="330"/>
      <c r="G5" s="331"/>
      <c r="H5" s="330">
        <f>SUM(H6:J6)</f>
        <v>20203.737184000001</v>
      </c>
      <c r="I5" s="330"/>
      <c r="J5" s="330"/>
      <c r="K5" s="329">
        <f>SUM(K6:M6)</f>
        <v>42253.749194000004</v>
      </c>
      <c r="L5" s="330"/>
      <c r="M5" s="331"/>
      <c r="N5" s="327">
        <f>SUM(B6:M6)</f>
        <v>132836.862028</v>
      </c>
      <c r="Q5" s="122"/>
      <c r="R5" s="122"/>
    </row>
    <row r="6" spans="1:18" s="79" customFormat="1" x14ac:dyDescent="0.2">
      <c r="A6" s="328"/>
      <c r="B6" s="290">
        <v>18457.258576</v>
      </c>
      <c r="C6" s="277">
        <v>13612.464886</v>
      </c>
      <c r="D6" s="291">
        <v>12876.706660999998</v>
      </c>
      <c r="E6" s="290">
        <v>10308.782688999998</v>
      </c>
      <c r="F6" s="277">
        <v>8104.0154730000013</v>
      </c>
      <c r="G6" s="291">
        <v>7020.1473650000016</v>
      </c>
      <c r="H6" s="197">
        <v>6486.0417599999992</v>
      </c>
      <c r="I6" s="197">
        <v>6271.9956180000017</v>
      </c>
      <c r="J6" s="197">
        <v>7445.6998060000005</v>
      </c>
      <c r="K6" s="290">
        <v>10568.480660000001</v>
      </c>
      <c r="L6" s="277">
        <v>14913.232501999999</v>
      </c>
      <c r="M6" s="291">
        <v>16772.036032</v>
      </c>
      <c r="N6" s="327"/>
    </row>
    <row r="7" spans="1:18" ht="12.75" customHeight="1" x14ac:dyDescent="0.2">
      <c r="A7" s="328" t="s">
        <v>71</v>
      </c>
      <c r="B7" s="329">
        <f>SUM(B8:D8)</f>
        <v>2253.5155789999981</v>
      </c>
      <c r="C7" s="330"/>
      <c r="D7" s="331"/>
      <c r="E7" s="329">
        <f>SUM(E8:G8)</f>
        <v>1824.3025700000005</v>
      </c>
      <c r="F7" s="330"/>
      <c r="G7" s="331"/>
      <c r="H7" s="330">
        <f>SUM(H8:J8)</f>
        <v>1716.7076509999999</v>
      </c>
      <c r="I7" s="330"/>
      <c r="J7" s="330"/>
      <c r="K7" s="329">
        <f>SUM(K8:M8)</f>
        <v>2318.8438890000007</v>
      </c>
      <c r="L7" s="330"/>
      <c r="M7" s="331"/>
      <c r="N7" s="327">
        <f>SUM(B8:M8)</f>
        <v>8113.3696889999992</v>
      </c>
      <c r="P7" s="159"/>
      <c r="R7" s="79"/>
    </row>
    <row r="8" spans="1:18" s="79" customFormat="1" ht="12.75" customHeight="1" x14ac:dyDescent="0.2">
      <c r="A8" s="328"/>
      <c r="B8" s="290">
        <v>851.41938799999866</v>
      </c>
      <c r="C8" s="277">
        <v>719.00132099999973</v>
      </c>
      <c r="D8" s="291">
        <v>683.09486999999945</v>
      </c>
      <c r="E8" s="290">
        <v>614.65942100000007</v>
      </c>
      <c r="F8" s="277">
        <v>635.58452900000009</v>
      </c>
      <c r="G8" s="291">
        <v>574.05862000000047</v>
      </c>
      <c r="H8" s="197">
        <v>551.15176400000007</v>
      </c>
      <c r="I8" s="197">
        <v>582.77884900000026</v>
      </c>
      <c r="J8" s="197">
        <v>582.77703799999949</v>
      </c>
      <c r="K8" s="290">
        <v>651.49956500000019</v>
      </c>
      <c r="L8" s="277">
        <v>788.82226400000025</v>
      </c>
      <c r="M8" s="291">
        <v>878.52206000000012</v>
      </c>
      <c r="N8" s="327"/>
      <c r="P8" s="160"/>
      <c r="R8" s="110"/>
    </row>
    <row r="9" spans="1:18" s="110" customFormat="1" ht="12" customHeight="1" x14ac:dyDescent="0.2">
      <c r="A9" s="328" t="s">
        <v>91</v>
      </c>
      <c r="B9" s="329">
        <f>SUM(B10:D10)</f>
        <v>3640.5433220000004</v>
      </c>
      <c r="C9" s="330"/>
      <c r="D9" s="331"/>
      <c r="E9" s="329">
        <f>SUM(E10:G10)</f>
        <v>2684.7210180000002</v>
      </c>
      <c r="F9" s="330"/>
      <c r="G9" s="331"/>
      <c r="H9" s="330">
        <f>SUM(H10:J10)</f>
        <v>2262.96315</v>
      </c>
      <c r="I9" s="330"/>
      <c r="J9" s="330"/>
      <c r="K9" s="329">
        <f>SUM(K10:M10)</f>
        <v>3395.876658000001</v>
      </c>
      <c r="L9" s="330"/>
      <c r="M9" s="331"/>
      <c r="N9" s="327">
        <f>SUM(B10:M10)</f>
        <v>11984.104148000002</v>
      </c>
      <c r="P9" s="159"/>
    </row>
    <row r="10" spans="1:18" s="110" customFormat="1" ht="12" customHeight="1" x14ac:dyDescent="0.2">
      <c r="A10" s="328"/>
      <c r="B10" s="290">
        <v>1417.4148840000009</v>
      </c>
      <c r="C10" s="277">
        <v>1118.4199679999997</v>
      </c>
      <c r="D10" s="291">
        <v>1104.7084699999998</v>
      </c>
      <c r="E10" s="290">
        <v>1057.8185540000002</v>
      </c>
      <c r="F10" s="277">
        <v>858.26319599999999</v>
      </c>
      <c r="G10" s="291">
        <v>768.63926800000002</v>
      </c>
      <c r="H10" s="197">
        <v>752.65887499999963</v>
      </c>
      <c r="I10" s="197">
        <v>663.22340400000019</v>
      </c>
      <c r="J10" s="197">
        <v>847.08087100000012</v>
      </c>
      <c r="K10" s="290">
        <v>1009.5209120000007</v>
      </c>
      <c r="L10" s="277">
        <v>1170.3644060000008</v>
      </c>
      <c r="M10" s="291">
        <v>1215.9913399999996</v>
      </c>
      <c r="N10" s="327"/>
      <c r="P10" s="160"/>
    </row>
    <row r="11" spans="1:18" s="7" customFormat="1" ht="12" customHeight="1" x14ac:dyDescent="0.2">
      <c r="A11" s="328" t="s">
        <v>187</v>
      </c>
      <c r="B11" s="329">
        <f>SUM(B12:D12)</f>
        <v>11519.595466999994</v>
      </c>
      <c r="C11" s="330"/>
      <c r="D11" s="331"/>
      <c r="E11" s="329">
        <f>SUM(E12:G12)</f>
        <v>9141.5415109999958</v>
      </c>
      <c r="F11" s="330"/>
      <c r="G11" s="331"/>
      <c r="H11" s="330">
        <f>SUM(H12:J12)</f>
        <v>7987.2459009999948</v>
      </c>
      <c r="I11" s="330"/>
      <c r="J11" s="330"/>
      <c r="K11" s="329">
        <f>SUM(K12:M12)</f>
        <v>10836.761852999998</v>
      </c>
      <c r="L11" s="330"/>
      <c r="M11" s="331"/>
      <c r="N11" s="327">
        <f>SUM(B12:M12)</f>
        <v>39485.144731999986</v>
      </c>
      <c r="P11" s="159"/>
      <c r="Q11" s="123"/>
      <c r="R11" s="110"/>
    </row>
    <row r="12" spans="1:18" s="110" customFormat="1" ht="12" customHeight="1" x14ac:dyDescent="0.2">
      <c r="A12" s="328"/>
      <c r="B12" s="290">
        <v>4396.5819219999967</v>
      </c>
      <c r="C12" s="277">
        <v>3572.2463520000019</v>
      </c>
      <c r="D12" s="291">
        <v>3550.7671929999951</v>
      </c>
      <c r="E12" s="290">
        <v>3104.7712599999959</v>
      </c>
      <c r="F12" s="277">
        <v>3121.901201000001</v>
      </c>
      <c r="G12" s="291">
        <v>2914.8690499999993</v>
      </c>
      <c r="H12" s="197">
        <v>2707.4756369999977</v>
      </c>
      <c r="I12" s="197">
        <v>2507.0082489999991</v>
      </c>
      <c r="J12" s="197">
        <v>2772.7620149999989</v>
      </c>
      <c r="K12" s="290">
        <v>2928.7110200000011</v>
      </c>
      <c r="L12" s="277">
        <v>3812.806479999997</v>
      </c>
      <c r="M12" s="291">
        <v>4095.2443530000005</v>
      </c>
      <c r="N12" s="327"/>
      <c r="P12" s="160"/>
      <c r="R12" s="77"/>
    </row>
    <row r="13" spans="1:18" s="7" customFormat="1" ht="12" customHeight="1" x14ac:dyDescent="0.2">
      <c r="A13" s="328" t="s">
        <v>117</v>
      </c>
      <c r="B13" s="329">
        <f>SUM(B14:D14)</f>
        <v>27473.734489999995</v>
      </c>
      <c r="C13" s="330"/>
      <c r="D13" s="331"/>
      <c r="E13" s="329">
        <f>SUM(E14:G14)</f>
        <v>11714.858453000001</v>
      </c>
      <c r="F13" s="330"/>
      <c r="G13" s="331"/>
      <c r="H13" s="330">
        <f>SUM(H14:J14)</f>
        <v>8173.2212310000014</v>
      </c>
      <c r="I13" s="330"/>
      <c r="J13" s="330"/>
      <c r="K13" s="329">
        <f>SUM(K14:M14)</f>
        <v>25640.774159000001</v>
      </c>
      <c r="L13" s="330"/>
      <c r="M13" s="331"/>
      <c r="N13" s="327">
        <f>SUM(B14:M14)</f>
        <v>73002.588332999992</v>
      </c>
      <c r="P13" s="159"/>
      <c r="Q13" s="123"/>
      <c r="R13" s="66"/>
    </row>
    <row r="14" spans="1:18" s="110" customFormat="1" ht="12" customHeight="1" x14ac:dyDescent="0.2">
      <c r="A14" s="328"/>
      <c r="B14" s="290">
        <v>11768.183591999999</v>
      </c>
      <c r="C14" s="277">
        <v>8188.6469299999972</v>
      </c>
      <c r="D14" s="291">
        <v>7516.9039679999996</v>
      </c>
      <c r="E14" s="290">
        <v>5510.6873450000003</v>
      </c>
      <c r="F14" s="277">
        <v>3464.0072140000007</v>
      </c>
      <c r="G14" s="291">
        <v>2740.1638940000003</v>
      </c>
      <c r="H14" s="197">
        <v>2450.8204420000002</v>
      </c>
      <c r="I14" s="197">
        <v>2500.1212150000006</v>
      </c>
      <c r="J14" s="197">
        <v>3222.2795740000001</v>
      </c>
      <c r="K14" s="290">
        <v>5957.8148639999999</v>
      </c>
      <c r="L14" s="277">
        <v>9122.2104070000005</v>
      </c>
      <c r="M14" s="291">
        <v>10560.748887999998</v>
      </c>
      <c r="N14" s="327"/>
      <c r="P14" s="131"/>
      <c r="R14" s="66"/>
    </row>
    <row r="15" spans="1:18" s="110" customFormat="1" ht="12" customHeight="1" x14ac:dyDescent="0.2">
      <c r="A15" s="328" t="s">
        <v>90</v>
      </c>
      <c r="B15" s="329">
        <f>SUM(B16:D16)</f>
        <v>59.041265000008934</v>
      </c>
      <c r="C15" s="330"/>
      <c r="D15" s="331"/>
      <c r="E15" s="329">
        <f>SUM(E16:G16)</f>
        <v>67.521975000003295</v>
      </c>
      <c r="F15" s="330"/>
      <c r="G15" s="331"/>
      <c r="H15" s="330">
        <f>SUM(H16:J16)</f>
        <v>63.599251000004642</v>
      </c>
      <c r="I15" s="330"/>
      <c r="J15" s="330"/>
      <c r="K15" s="329">
        <f>SUM(K16:M16)</f>
        <v>61.492635000002338</v>
      </c>
      <c r="L15" s="330"/>
      <c r="M15" s="331"/>
      <c r="N15" s="327">
        <f>SUM(B16:M16)</f>
        <v>251.65512600001921</v>
      </c>
      <c r="P15" s="121"/>
      <c r="R15" s="66"/>
    </row>
    <row r="16" spans="1:18" s="110" customFormat="1" ht="12" customHeight="1" x14ac:dyDescent="0.2">
      <c r="A16" s="328"/>
      <c r="B16" s="290">
        <v>23.658790000003137</v>
      </c>
      <c r="C16" s="277">
        <v>14.150315000000774</v>
      </c>
      <c r="D16" s="291">
        <v>21.232160000005024</v>
      </c>
      <c r="E16" s="290">
        <v>20.846109000001888</v>
      </c>
      <c r="F16" s="277">
        <v>24.25933299999997</v>
      </c>
      <c r="G16" s="291">
        <v>22.416533000001436</v>
      </c>
      <c r="H16" s="197">
        <v>23.935042000000976</v>
      </c>
      <c r="I16" s="197">
        <v>18.863901000001533</v>
      </c>
      <c r="J16" s="197">
        <v>20.800308000002133</v>
      </c>
      <c r="K16" s="290">
        <v>20.934299000000465</v>
      </c>
      <c r="L16" s="277">
        <v>19.028945000000022</v>
      </c>
      <c r="M16" s="291">
        <v>21.529391000001851</v>
      </c>
      <c r="N16" s="327"/>
      <c r="P16" s="131"/>
      <c r="R16" s="66"/>
    </row>
    <row r="17" spans="1:18" s="77" customFormat="1" x14ac:dyDescent="0.2">
      <c r="A17" s="198"/>
      <c r="B17" s="4"/>
      <c r="C17" s="4"/>
      <c r="D17" s="4"/>
      <c r="E17" s="4"/>
      <c r="F17" s="4"/>
      <c r="G17" s="4"/>
      <c r="H17" s="4"/>
      <c r="I17" s="4"/>
      <c r="J17" s="4"/>
      <c r="K17" s="4"/>
      <c r="L17" s="4"/>
      <c r="M17" s="4"/>
      <c r="N17" s="3"/>
      <c r="R17" s="66"/>
    </row>
    <row r="18" spans="1:18" x14ac:dyDescent="0.2">
      <c r="A18" s="112" t="str">
        <f>A5</f>
        <v>Výroba tepla brutto</v>
      </c>
      <c r="B18" s="113">
        <f t="shared" ref="B18:M18" si="0">B6</f>
        <v>18457.258576</v>
      </c>
      <c r="C18" s="113">
        <f t="shared" si="0"/>
        <v>13612.464886</v>
      </c>
      <c r="D18" s="113">
        <f t="shared" si="0"/>
        <v>12876.706660999998</v>
      </c>
      <c r="E18" s="113">
        <f t="shared" si="0"/>
        <v>10308.782688999998</v>
      </c>
      <c r="F18" s="113">
        <f t="shared" si="0"/>
        <v>8104.0154730000013</v>
      </c>
      <c r="G18" s="113">
        <f t="shared" si="0"/>
        <v>7020.1473650000016</v>
      </c>
      <c r="H18" s="113">
        <f t="shared" si="0"/>
        <v>6486.0417599999992</v>
      </c>
      <c r="I18" s="113">
        <f t="shared" si="0"/>
        <v>6271.9956180000017</v>
      </c>
      <c r="J18" s="113">
        <f t="shared" si="0"/>
        <v>7445.6998060000005</v>
      </c>
      <c r="K18" s="113">
        <f t="shared" si="0"/>
        <v>10568.480660000001</v>
      </c>
      <c r="L18" s="113">
        <f t="shared" si="0"/>
        <v>14913.232501999999</v>
      </c>
      <c r="M18" s="113">
        <f t="shared" si="0"/>
        <v>16772.036032</v>
      </c>
    </row>
    <row r="19" spans="1:18" x14ac:dyDescent="0.2">
      <c r="A19" s="10" t="str">
        <f>A7</f>
        <v xml:space="preserve">Technologická vlastní spotřeba tepla </v>
      </c>
      <c r="B19" s="25">
        <f t="shared" ref="B19:M19" si="1">-B8</f>
        <v>-851.41938799999866</v>
      </c>
      <c r="C19" s="25">
        <f t="shared" si="1"/>
        <v>-719.00132099999973</v>
      </c>
      <c r="D19" s="25">
        <f t="shared" si="1"/>
        <v>-683.09486999999945</v>
      </c>
      <c r="E19" s="25">
        <f t="shared" si="1"/>
        <v>-614.65942100000007</v>
      </c>
      <c r="F19" s="25">
        <f t="shared" si="1"/>
        <v>-635.58452900000009</v>
      </c>
      <c r="G19" s="25">
        <f t="shared" si="1"/>
        <v>-574.05862000000047</v>
      </c>
      <c r="H19" s="25">
        <f t="shared" si="1"/>
        <v>-551.15176400000007</v>
      </c>
      <c r="I19" s="25">
        <f t="shared" si="1"/>
        <v>-582.77884900000026</v>
      </c>
      <c r="J19" s="25">
        <f t="shared" si="1"/>
        <v>-582.77703799999949</v>
      </c>
      <c r="K19" s="25">
        <f t="shared" si="1"/>
        <v>-651.49956500000019</v>
      </c>
      <c r="L19" s="25">
        <f t="shared" si="1"/>
        <v>-788.82226400000025</v>
      </c>
      <c r="M19" s="25">
        <f t="shared" si="1"/>
        <v>-878.52206000000012</v>
      </c>
    </row>
    <row r="20" spans="1:18" x14ac:dyDescent="0.2">
      <c r="A20" s="10" t="str">
        <f>A9</f>
        <v>Ztráty</v>
      </c>
      <c r="B20" s="113">
        <f t="shared" ref="B20:M20" si="2">-B10</f>
        <v>-1417.4148840000009</v>
      </c>
      <c r="C20" s="113">
        <f t="shared" si="2"/>
        <v>-1118.4199679999997</v>
      </c>
      <c r="D20" s="113">
        <f t="shared" si="2"/>
        <v>-1104.7084699999998</v>
      </c>
      <c r="E20" s="113">
        <f t="shared" si="2"/>
        <v>-1057.8185540000002</v>
      </c>
      <c r="F20" s="113">
        <f t="shared" si="2"/>
        <v>-858.26319599999999</v>
      </c>
      <c r="G20" s="113">
        <f t="shared" si="2"/>
        <v>-768.63926800000002</v>
      </c>
      <c r="H20" s="113">
        <f t="shared" si="2"/>
        <v>-752.65887499999963</v>
      </c>
      <c r="I20" s="113">
        <f t="shared" si="2"/>
        <v>-663.22340400000019</v>
      </c>
      <c r="J20" s="113">
        <f t="shared" si="2"/>
        <v>-847.08087100000012</v>
      </c>
      <c r="K20" s="113">
        <f t="shared" si="2"/>
        <v>-1009.5209120000007</v>
      </c>
      <c r="L20" s="113">
        <f t="shared" si="2"/>
        <v>-1170.3644060000008</v>
      </c>
      <c r="M20" s="113">
        <f t="shared" si="2"/>
        <v>-1215.9913399999996</v>
      </c>
      <c r="N20" s="78"/>
    </row>
    <row r="21" spans="1:18" x14ac:dyDescent="0.2">
      <c r="A21" s="103" t="str">
        <f>A11</f>
        <v>Vlastní spotřeba tepla</v>
      </c>
      <c r="B21" s="93">
        <f>-B12</f>
        <v>-4396.5819219999967</v>
      </c>
      <c r="C21" s="93">
        <f t="shared" ref="C21:M21" si="3">-C12</f>
        <v>-3572.2463520000019</v>
      </c>
      <c r="D21" s="93">
        <f t="shared" si="3"/>
        <v>-3550.7671929999951</v>
      </c>
      <c r="E21" s="93">
        <f t="shared" si="3"/>
        <v>-3104.7712599999959</v>
      </c>
      <c r="F21" s="93">
        <f t="shared" si="3"/>
        <v>-3121.901201000001</v>
      </c>
      <c r="G21" s="93">
        <f t="shared" si="3"/>
        <v>-2914.8690499999993</v>
      </c>
      <c r="H21" s="93">
        <f t="shared" si="3"/>
        <v>-2707.4756369999977</v>
      </c>
      <c r="I21" s="93">
        <f t="shared" si="3"/>
        <v>-2507.0082489999991</v>
      </c>
      <c r="J21" s="93">
        <f t="shared" si="3"/>
        <v>-2772.7620149999989</v>
      </c>
      <c r="K21" s="93">
        <f t="shared" si="3"/>
        <v>-2928.7110200000011</v>
      </c>
      <c r="L21" s="93">
        <f t="shared" si="3"/>
        <v>-3812.806479999997</v>
      </c>
      <c r="M21" s="93">
        <f t="shared" si="3"/>
        <v>-4095.2443530000005</v>
      </c>
      <c r="N21" s="78"/>
    </row>
    <row r="22" spans="1:18" x14ac:dyDescent="0.2">
      <c r="A22" s="103" t="str">
        <f>A13</f>
        <v>Dodávky tepla</v>
      </c>
      <c r="B22" s="93">
        <f t="shared" ref="B22:M22" si="4">-B14</f>
        <v>-11768.183591999999</v>
      </c>
      <c r="C22" s="93">
        <f t="shared" si="4"/>
        <v>-8188.6469299999972</v>
      </c>
      <c r="D22" s="93">
        <f t="shared" si="4"/>
        <v>-7516.9039679999996</v>
      </c>
      <c r="E22" s="93">
        <f t="shared" si="4"/>
        <v>-5510.6873450000003</v>
      </c>
      <c r="F22" s="93">
        <f t="shared" si="4"/>
        <v>-3464.0072140000007</v>
      </c>
      <c r="G22" s="93">
        <f t="shared" si="4"/>
        <v>-2740.1638940000003</v>
      </c>
      <c r="H22" s="93">
        <f t="shared" si="4"/>
        <v>-2450.8204420000002</v>
      </c>
      <c r="I22" s="93">
        <f t="shared" si="4"/>
        <v>-2500.1212150000006</v>
      </c>
      <c r="J22" s="93">
        <f t="shared" si="4"/>
        <v>-3222.2795740000001</v>
      </c>
      <c r="K22" s="93">
        <f t="shared" si="4"/>
        <v>-5957.8148639999999</v>
      </c>
      <c r="L22" s="93">
        <f t="shared" si="4"/>
        <v>-9122.2104070000005</v>
      </c>
      <c r="M22" s="93">
        <f t="shared" si="4"/>
        <v>-10560.748887999998</v>
      </c>
    </row>
    <row r="23" spans="1:18" x14ac:dyDescent="0.2">
      <c r="A23" s="103" t="str">
        <f>A15</f>
        <v>Bilanční rozdíl</v>
      </c>
      <c r="B23" s="93">
        <f t="shared" ref="B23:M23" si="5">-B16</f>
        <v>-23.658790000003137</v>
      </c>
      <c r="C23" s="93">
        <f t="shared" si="5"/>
        <v>-14.150315000000774</v>
      </c>
      <c r="D23" s="93">
        <f t="shared" si="5"/>
        <v>-21.232160000005024</v>
      </c>
      <c r="E23" s="93">
        <f t="shared" si="5"/>
        <v>-20.846109000001888</v>
      </c>
      <c r="F23" s="93">
        <f t="shared" si="5"/>
        <v>-24.25933299999997</v>
      </c>
      <c r="G23" s="93">
        <f t="shared" si="5"/>
        <v>-22.416533000001436</v>
      </c>
      <c r="H23" s="93">
        <f t="shared" si="5"/>
        <v>-23.935042000000976</v>
      </c>
      <c r="I23" s="93">
        <f t="shared" si="5"/>
        <v>-18.863901000001533</v>
      </c>
      <c r="J23" s="93">
        <f t="shared" si="5"/>
        <v>-20.800308000002133</v>
      </c>
      <c r="K23" s="93">
        <f t="shared" si="5"/>
        <v>-20.934299000000465</v>
      </c>
      <c r="L23" s="93">
        <f t="shared" si="5"/>
        <v>-19.028945000000022</v>
      </c>
      <c r="M23" s="93">
        <f t="shared" si="5"/>
        <v>-21.529391000001851</v>
      </c>
    </row>
    <row r="42" spans="1:4" x14ac:dyDescent="0.2">
      <c r="A42" s="117"/>
      <c r="B42" s="121"/>
      <c r="C42" s="118"/>
      <c r="D42" s="118"/>
    </row>
    <row r="43" spans="1:4" x14ac:dyDescent="0.2">
      <c r="B43" s="118"/>
      <c r="C43" s="118"/>
      <c r="D43" s="118"/>
    </row>
    <row r="44" spans="1:4" x14ac:dyDescent="0.2">
      <c r="B44" s="118"/>
      <c r="C44" s="118"/>
      <c r="D44" s="118"/>
    </row>
  </sheetData>
  <mergeCells count="42">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 ref="H7:J7"/>
    <mergeCell ref="K7:M7"/>
    <mergeCell ref="A13:A14"/>
    <mergeCell ref="B13:D13"/>
    <mergeCell ref="E13:G13"/>
    <mergeCell ref="E9:G9"/>
    <mergeCell ref="H9:J9"/>
    <mergeCell ref="K9:M9"/>
    <mergeCell ref="A9:A10"/>
    <mergeCell ref="B9:D9"/>
    <mergeCell ref="N9:N10"/>
    <mergeCell ref="N13:N14"/>
    <mergeCell ref="A11:A12"/>
    <mergeCell ref="B11:D11"/>
    <mergeCell ref="E11:G11"/>
    <mergeCell ref="H11:J11"/>
    <mergeCell ref="K11:M11"/>
    <mergeCell ref="H13:J13"/>
    <mergeCell ref="K13:M13"/>
    <mergeCell ref="N11:N12"/>
    <mergeCell ref="N15:N16"/>
    <mergeCell ref="A15:A16"/>
    <mergeCell ref="B15:D15"/>
    <mergeCell ref="E15:G15"/>
    <mergeCell ref="H15:J15"/>
    <mergeCell ref="K15:M15"/>
  </mergeCells>
  <phoneticPr fontId="8" type="noConversion"/>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4"/>
  <dimension ref="A1:U40"/>
  <sheetViews>
    <sheetView showGridLines="0" view="pageBreakPreview" topLeftCell="A10" zoomScaleNormal="70" zoomScaleSheetLayoutView="100" workbookViewId="0">
      <selection activeCell="M38" sqref="M38"/>
    </sheetView>
  </sheetViews>
  <sheetFormatPr defaultColWidth="9.140625" defaultRowHeight="12" x14ac:dyDescent="0.2"/>
  <cols>
    <col min="1" max="1" width="30.85546875" style="66" customWidth="1"/>
    <col min="2" max="13" width="8.5703125" style="66" customWidth="1"/>
    <col min="14" max="14" width="10.42578125" style="66" customWidth="1"/>
    <col min="15" max="15" width="8.42578125" style="66" customWidth="1"/>
    <col min="16" max="16" width="11.42578125" style="66" bestFit="1" customWidth="1"/>
    <col min="17" max="16384" width="9.140625" style="66"/>
  </cols>
  <sheetData>
    <row r="1" spans="1:21" s="133" customFormat="1" ht="20.25" x14ac:dyDescent="0.3">
      <c r="A1" s="183" t="s">
        <v>258</v>
      </c>
      <c r="N1" s="249" t="str">
        <f>'3'!N1</f>
        <v>2024</v>
      </c>
    </row>
    <row r="2" spans="1:21" s="76" customFormat="1" ht="18" x14ac:dyDescent="0.25">
      <c r="A2" s="246" t="s">
        <v>259</v>
      </c>
      <c r="B2" s="72"/>
      <c r="C2" s="72"/>
      <c r="D2" s="72"/>
      <c r="E2" s="72"/>
      <c r="F2" s="72"/>
      <c r="G2" s="72"/>
      <c r="H2" s="72"/>
      <c r="I2" s="72"/>
      <c r="J2" s="72"/>
      <c r="K2" s="72"/>
      <c r="L2" s="72"/>
      <c r="M2" s="72"/>
    </row>
    <row r="3" spans="1:21" ht="6" customHeight="1" x14ac:dyDescent="0.2">
      <c r="A3" s="7"/>
      <c r="B3" s="199"/>
      <c r="C3" s="199"/>
      <c r="D3" s="199"/>
      <c r="E3" s="199"/>
      <c r="F3" s="199"/>
      <c r="G3" s="199"/>
      <c r="H3" s="199"/>
      <c r="I3" s="199"/>
      <c r="J3" s="199"/>
      <c r="K3" s="199"/>
      <c r="L3" s="199"/>
      <c r="M3" s="199"/>
      <c r="N3" s="199"/>
    </row>
    <row r="4" spans="1:21" x14ac:dyDescent="0.2">
      <c r="A4" s="332"/>
      <c r="B4" s="333" t="s">
        <v>42</v>
      </c>
      <c r="C4" s="334"/>
      <c r="D4" s="335"/>
      <c r="E4" s="334" t="s">
        <v>43</v>
      </c>
      <c r="F4" s="334"/>
      <c r="G4" s="334"/>
      <c r="H4" s="333" t="s">
        <v>44</v>
      </c>
      <c r="I4" s="334"/>
      <c r="J4" s="335"/>
      <c r="K4" s="333" t="s">
        <v>45</v>
      </c>
      <c r="L4" s="334"/>
      <c r="M4" s="335"/>
      <c r="N4" s="219" t="s">
        <v>7</v>
      </c>
    </row>
    <row r="5" spans="1:21" x14ac:dyDescent="0.2">
      <c r="A5" s="332"/>
      <c r="B5" s="288" t="s">
        <v>8</v>
      </c>
      <c r="C5" s="278" t="s">
        <v>9</v>
      </c>
      <c r="D5" s="289" t="s">
        <v>10</v>
      </c>
      <c r="E5" s="201" t="s">
        <v>11</v>
      </c>
      <c r="F5" s="201" t="s">
        <v>12</v>
      </c>
      <c r="G5" s="201" t="s">
        <v>13</v>
      </c>
      <c r="H5" s="288" t="s">
        <v>14</v>
      </c>
      <c r="I5" s="278" t="s">
        <v>15</v>
      </c>
      <c r="J5" s="289" t="s">
        <v>16</v>
      </c>
      <c r="K5" s="288" t="s">
        <v>17</v>
      </c>
      <c r="L5" s="278" t="s">
        <v>18</v>
      </c>
      <c r="M5" s="289" t="s">
        <v>19</v>
      </c>
      <c r="N5" s="202"/>
    </row>
    <row r="6" spans="1:21" s="79" customFormat="1" x14ac:dyDescent="0.2">
      <c r="A6" s="337" t="s">
        <v>59</v>
      </c>
      <c r="B6" s="338">
        <f>SUM(B7:D7)</f>
        <v>44946.430122999998</v>
      </c>
      <c r="C6" s="327"/>
      <c r="D6" s="339"/>
      <c r="E6" s="327">
        <f>SUM(E7:G7)</f>
        <v>25432.945527</v>
      </c>
      <c r="F6" s="327"/>
      <c r="G6" s="327"/>
      <c r="H6" s="338">
        <f>SUM(H7:J7)</f>
        <v>20203.737184000001</v>
      </c>
      <c r="I6" s="327"/>
      <c r="J6" s="339"/>
      <c r="K6" s="338">
        <f>SUM(K7:M7)</f>
        <v>42253.749194000004</v>
      </c>
      <c r="L6" s="327"/>
      <c r="M6" s="339"/>
      <c r="N6" s="327">
        <f>SUM(N8:N23)</f>
        <v>132836.86202799997</v>
      </c>
    </row>
    <row r="7" spans="1:21" s="79" customFormat="1" x14ac:dyDescent="0.2">
      <c r="A7" s="337"/>
      <c r="B7" s="292">
        <f t="shared" ref="B7:M7" si="0">SUM(B8:B23)</f>
        <v>18457.258576</v>
      </c>
      <c r="C7" s="276">
        <f t="shared" si="0"/>
        <v>13612.464886</v>
      </c>
      <c r="D7" s="293">
        <f t="shared" si="0"/>
        <v>12876.706660999998</v>
      </c>
      <c r="E7" s="200">
        <f t="shared" si="0"/>
        <v>10308.782688999998</v>
      </c>
      <c r="F7" s="200">
        <f t="shared" si="0"/>
        <v>8104.0154730000013</v>
      </c>
      <c r="G7" s="200">
        <f t="shared" si="0"/>
        <v>7020.1473650000016</v>
      </c>
      <c r="H7" s="292">
        <f t="shared" si="0"/>
        <v>6486.0417599999992</v>
      </c>
      <c r="I7" s="276">
        <f t="shared" si="0"/>
        <v>6271.9956180000017</v>
      </c>
      <c r="J7" s="293">
        <f t="shared" si="0"/>
        <v>7445.6998060000005</v>
      </c>
      <c r="K7" s="292">
        <f t="shared" si="0"/>
        <v>10568.480660000001</v>
      </c>
      <c r="L7" s="276">
        <f t="shared" si="0"/>
        <v>14913.232501999999</v>
      </c>
      <c r="M7" s="293">
        <f t="shared" si="0"/>
        <v>16772.036032</v>
      </c>
      <c r="N7" s="327"/>
      <c r="Q7" s="135"/>
    </row>
    <row r="8" spans="1:21" x14ac:dyDescent="0.2">
      <c r="A8" s="169" t="s">
        <v>40</v>
      </c>
      <c r="B8" s="290">
        <v>2765.441761000001</v>
      </c>
      <c r="C8" s="277">
        <v>2403.2061550000008</v>
      </c>
      <c r="D8" s="291">
        <v>2507.8282049999998</v>
      </c>
      <c r="E8" s="197">
        <v>2145.9544640000013</v>
      </c>
      <c r="F8" s="197">
        <v>1897.9405769999998</v>
      </c>
      <c r="G8" s="197">
        <v>1693.8140000000001</v>
      </c>
      <c r="H8" s="290">
        <v>1597.2715459999999</v>
      </c>
      <c r="I8" s="277">
        <v>1663.360543</v>
      </c>
      <c r="J8" s="291">
        <v>1692.0857140000003</v>
      </c>
      <c r="K8" s="290">
        <v>1703.6334039999995</v>
      </c>
      <c r="L8" s="277">
        <v>2691.0142859999996</v>
      </c>
      <c r="M8" s="291">
        <v>2820.7610360000008</v>
      </c>
      <c r="N8" s="197">
        <f t="shared" ref="N8:N23" si="1">SUM(B8:M8)</f>
        <v>25582.311690999999</v>
      </c>
      <c r="P8" s="118"/>
      <c r="Q8" s="129"/>
      <c r="R8" s="129"/>
      <c r="S8" s="129"/>
      <c r="T8" s="129"/>
      <c r="U8" s="121"/>
    </row>
    <row r="9" spans="1:21" x14ac:dyDescent="0.2">
      <c r="A9" s="169" t="s">
        <v>39</v>
      </c>
      <c r="B9" s="290">
        <v>408.00771200000008</v>
      </c>
      <c r="C9" s="277">
        <v>359.91480400000006</v>
      </c>
      <c r="D9" s="291">
        <v>367.27804300000003</v>
      </c>
      <c r="E9" s="197">
        <v>327.64077399999974</v>
      </c>
      <c r="F9" s="197">
        <v>302.55149500000005</v>
      </c>
      <c r="G9" s="197">
        <v>276.25117700000004</v>
      </c>
      <c r="H9" s="290">
        <v>280.95952799999992</v>
      </c>
      <c r="I9" s="277">
        <v>275.55537299999992</v>
      </c>
      <c r="J9" s="291">
        <v>295.35754199999985</v>
      </c>
      <c r="K9" s="290">
        <v>346.51662700000008</v>
      </c>
      <c r="L9" s="277">
        <v>382.97805299999976</v>
      </c>
      <c r="M9" s="291">
        <v>418.23893699999991</v>
      </c>
      <c r="N9" s="197">
        <f t="shared" si="1"/>
        <v>4041.2500649999993</v>
      </c>
      <c r="P9" s="165"/>
      <c r="Q9" s="129"/>
      <c r="R9" s="129"/>
      <c r="S9" s="129"/>
      <c r="T9" s="129"/>
      <c r="U9" s="121"/>
    </row>
    <row r="10" spans="1:21" x14ac:dyDescent="0.2">
      <c r="A10" s="169" t="s">
        <v>38</v>
      </c>
      <c r="B10" s="290">
        <v>1431.2241300000003</v>
      </c>
      <c r="C10" s="277">
        <v>841.21121899999991</v>
      </c>
      <c r="D10" s="291">
        <v>809.88874099999987</v>
      </c>
      <c r="E10" s="197">
        <v>633.76986599999987</v>
      </c>
      <c r="F10" s="197">
        <v>347.845642</v>
      </c>
      <c r="G10" s="197">
        <v>313.62843599999997</v>
      </c>
      <c r="H10" s="290">
        <v>227.13171199999999</v>
      </c>
      <c r="I10" s="277">
        <v>189.19135800000001</v>
      </c>
      <c r="J10" s="291">
        <v>269.00904200000002</v>
      </c>
      <c r="K10" s="290">
        <v>600.36048800000003</v>
      </c>
      <c r="L10" s="277">
        <v>1021.2137750000002</v>
      </c>
      <c r="M10" s="291">
        <v>1179.054834</v>
      </c>
      <c r="N10" s="197">
        <f t="shared" si="1"/>
        <v>7863.5292430000009</v>
      </c>
      <c r="P10" s="165"/>
      <c r="Q10" s="129"/>
      <c r="R10" s="129"/>
      <c r="S10" s="129"/>
      <c r="T10" s="129"/>
      <c r="U10" s="121"/>
    </row>
    <row r="11" spans="1:21" x14ac:dyDescent="0.2">
      <c r="A11" s="169" t="s">
        <v>60</v>
      </c>
      <c r="B11" s="290">
        <v>9.078224999999998</v>
      </c>
      <c r="C11" s="277">
        <v>8.4883670000000002</v>
      </c>
      <c r="D11" s="291">
        <v>10.594351000000001</v>
      </c>
      <c r="E11" s="197">
        <v>11.07395</v>
      </c>
      <c r="F11" s="197">
        <v>12.183532000000001</v>
      </c>
      <c r="G11" s="197">
        <v>9.8916999999999984</v>
      </c>
      <c r="H11" s="290">
        <v>5.4601670000000002</v>
      </c>
      <c r="I11" s="277">
        <v>12.436028999999998</v>
      </c>
      <c r="J11" s="291">
        <v>12.851473999999996</v>
      </c>
      <c r="K11" s="290">
        <v>10.234414000000001</v>
      </c>
      <c r="L11" s="277">
        <v>5.1484009999999998</v>
      </c>
      <c r="M11" s="291">
        <v>6.9958799999999988</v>
      </c>
      <c r="N11" s="197">
        <f t="shared" si="1"/>
        <v>114.43648999999999</v>
      </c>
      <c r="P11" s="165"/>
      <c r="Q11" s="129"/>
      <c r="R11" s="129"/>
      <c r="S11" s="129"/>
      <c r="T11" s="129"/>
      <c r="U11" s="121"/>
    </row>
    <row r="12" spans="1:21" x14ac:dyDescent="0.2">
      <c r="A12" s="169" t="s">
        <v>61</v>
      </c>
      <c r="B12" s="290">
        <v>12.586629901786701</v>
      </c>
      <c r="C12" s="277">
        <v>9.2628642847878808</v>
      </c>
      <c r="D12" s="291">
        <v>9.4193761650099823</v>
      </c>
      <c r="E12" s="197">
        <v>7.9506971244679496</v>
      </c>
      <c r="F12" s="197">
        <v>6.506890881504324</v>
      </c>
      <c r="G12" s="197">
        <v>6.8520440793614172</v>
      </c>
      <c r="H12" s="290">
        <v>7.539001683241481</v>
      </c>
      <c r="I12" s="277">
        <v>6.1561065475520023</v>
      </c>
      <c r="J12" s="291">
        <v>5.3095273334656614</v>
      </c>
      <c r="K12" s="290">
        <v>9.0993260005731536</v>
      </c>
      <c r="L12" s="277">
        <v>9.8038682582036074</v>
      </c>
      <c r="M12" s="291">
        <v>10.649242740045844</v>
      </c>
      <c r="N12" s="197">
        <f t="shared" si="1"/>
        <v>101.13557500000002</v>
      </c>
      <c r="P12" s="165"/>
      <c r="Q12" s="129"/>
      <c r="R12" s="129"/>
      <c r="S12" s="129"/>
      <c r="T12" s="129"/>
      <c r="U12" s="121"/>
    </row>
    <row r="13" spans="1:21" x14ac:dyDescent="0.2">
      <c r="A13" s="169" t="s">
        <v>62</v>
      </c>
      <c r="B13" s="290">
        <v>0.27952000000000005</v>
      </c>
      <c r="C13" s="277">
        <v>0.11291000000000001</v>
      </c>
      <c r="D13" s="291">
        <v>0.21078</v>
      </c>
      <c r="E13" s="197">
        <v>0.11462</v>
      </c>
      <c r="F13" s="197">
        <v>0.10443</v>
      </c>
      <c r="G13" s="197">
        <v>9.3180000000000013E-2</v>
      </c>
      <c r="H13" s="290">
        <v>0.12149000000000001</v>
      </c>
      <c r="I13" s="277">
        <v>0.11058</v>
      </c>
      <c r="J13" s="291">
        <v>0.12323999999999999</v>
      </c>
      <c r="K13" s="290">
        <v>0.18567000000000003</v>
      </c>
      <c r="L13" s="277">
        <v>0.27129999999999999</v>
      </c>
      <c r="M13" s="291">
        <v>0.31756899999999993</v>
      </c>
      <c r="N13" s="197">
        <f t="shared" si="1"/>
        <v>2.0452889999999999</v>
      </c>
      <c r="P13" s="165"/>
      <c r="Q13" s="129"/>
      <c r="R13" s="129"/>
      <c r="S13" s="129"/>
      <c r="T13" s="129"/>
      <c r="U13" s="121"/>
    </row>
    <row r="14" spans="1:21" x14ac:dyDescent="0.2">
      <c r="A14" s="169" t="s">
        <v>37</v>
      </c>
      <c r="B14" s="290">
        <v>7505.032839999998</v>
      </c>
      <c r="C14" s="277">
        <v>5329.4432189999998</v>
      </c>
      <c r="D14" s="291">
        <v>4847.4302079999989</v>
      </c>
      <c r="E14" s="197">
        <v>3622.9786720000002</v>
      </c>
      <c r="F14" s="197">
        <v>2592.2051490000003</v>
      </c>
      <c r="G14" s="197">
        <v>1998.4492579999999</v>
      </c>
      <c r="H14" s="290">
        <v>1638.930531</v>
      </c>
      <c r="I14" s="277">
        <v>1424.24152</v>
      </c>
      <c r="J14" s="291">
        <v>2294.2183190000005</v>
      </c>
      <c r="K14" s="290">
        <v>3769.1659240000004</v>
      </c>
      <c r="L14" s="277">
        <v>5463.1653509999987</v>
      </c>
      <c r="M14" s="291">
        <v>6333.4322189999984</v>
      </c>
      <c r="N14" s="197">
        <f t="shared" si="1"/>
        <v>46818.693209999983</v>
      </c>
      <c r="P14" s="118"/>
      <c r="Q14" s="129"/>
      <c r="R14" s="129"/>
      <c r="S14" s="129"/>
      <c r="T14" s="129"/>
      <c r="U14" s="121"/>
    </row>
    <row r="15" spans="1:21" x14ac:dyDescent="0.2">
      <c r="A15" s="169" t="s">
        <v>72</v>
      </c>
      <c r="B15" s="290">
        <v>262.29500000000002</v>
      </c>
      <c r="C15" s="277">
        <v>164.06100000000001</v>
      </c>
      <c r="D15" s="291">
        <v>177.392</v>
      </c>
      <c r="E15" s="197">
        <v>131.80600000000001</v>
      </c>
      <c r="F15" s="197">
        <v>79.427999999999997</v>
      </c>
      <c r="G15" s="197">
        <v>46.429000000000002</v>
      </c>
      <c r="H15" s="290">
        <v>26.081</v>
      </c>
      <c r="I15" s="277">
        <v>14.079000000000001</v>
      </c>
      <c r="J15" s="291">
        <v>36.173999999999999</v>
      </c>
      <c r="K15" s="290">
        <v>144.13999999999999</v>
      </c>
      <c r="L15" s="277">
        <v>234.85599999999999</v>
      </c>
      <c r="M15" s="291">
        <v>268.90499999999997</v>
      </c>
      <c r="N15" s="197">
        <f t="shared" ref="N15" si="2">SUM(B15:M15)</f>
        <v>1585.646</v>
      </c>
      <c r="P15" s="165"/>
      <c r="Q15" s="129"/>
      <c r="R15" s="129"/>
      <c r="S15" s="129"/>
      <c r="T15" s="129"/>
      <c r="U15" s="121"/>
    </row>
    <row r="16" spans="1:21" x14ac:dyDescent="0.2">
      <c r="A16" s="169" t="s">
        <v>36</v>
      </c>
      <c r="B16" s="290">
        <v>0</v>
      </c>
      <c r="C16" s="277">
        <v>0</v>
      </c>
      <c r="D16" s="291">
        <v>0</v>
      </c>
      <c r="E16" s="197">
        <v>0</v>
      </c>
      <c r="F16" s="197">
        <v>0</v>
      </c>
      <c r="G16" s="197">
        <v>0</v>
      </c>
      <c r="H16" s="290">
        <v>0</v>
      </c>
      <c r="I16" s="277">
        <v>0</v>
      </c>
      <c r="J16" s="291">
        <v>0</v>
      </c>
      <c r="K16" s="290">
        <v>0</v>
      </c>
      <c r="L16" s="277">
        <v>3.5999999999999997E-2</v>
      </c>
      <c r="M16" s="291">
        <v>0.02</v>
      </c>
      <c r="N16" s="197">
        <f t="shared" si="1"/>
        <v>5.5999999999999994E-2</v>
      </c>
      <c r="P16" s="165"/>
      <c r="Q16" s="129"/>
      <c r="R16" s="129"/>
      <c r="S16" s="129"/>
      <c r="T16" s="129"/>
      <c r="U16" s="121"/>
    </row>
    <row r="17" spans="1:21" x14ac:dyDescent="0.2">
      <c r="A17" s="169" t="s">
        <v>35</v>
      </c>
      <c r="B17" s="290">
        <v>628.02374800000007</v>
      </c>
      <c r="C17" s="277">
        <v>634.51912000000004</v>
      </c>
      <c r="D17" s="291">
        <v>529.65822099999991</v>
      </c>
      <c r="E17" s="197">
        <v>552.63262999999995</v>
      </c>
      <c r="F17" s="197">
        <v>545.04218900000001</v>
      </c>
      <c r="G17" s="197">
        <v>572.2520209999999</v>
      </c>
      <c r="H17" s="290">
        <v>598.82768299999998</v>
      </c>
      <c r="I17" s="277">
        <v>498.17426099999994</v>
      </c>
      <c r="J17" s="291">
        <v>496.90982100000002</v>
      </c>
      <c r="K17" s="290">
        <v>508.53693300000003</v>
      </c>
      <c r="L17" s="277">
        <v>541.29055499999993</v>
      </c>
      <c r="M17" s="291">
        <v>625.73151900000005</v>
      </c>
      <c r="N17" s="197">
        <f t="shared" si="1"/>
        <v>6731.5987009999999</v>
      </c>
      <c r="P17" s="165"/>
      <c r="Q17" s="129"/>
      <c r="R17" s="129"/>
      <c r="S17" s="129"/>
      <c r="T17" s="129"/>
      <c r="U17" s="121"/>
    </row>
    <row r="18" spans="1:21" x14ac:dyDescent="0.2">
      <c r="A18" s="169" t="s">
        <v>34</v>
      </c>
      <c r="B18" s="290">
        <v>51.388620000000003</v>
      </c>
      <c r="C18" s="277">
        <v>10.946565</v>
      </c>
      <c r="D18" s="291">
        <v>2.2343099999999998</v>
      </c>
      <c r="E18" s="197">
        <v>36.146428</v>
      </c>
      <c r="F18" s="197">
        <v>1.4939469999999999</v>
      </c>
      <c r="G18" s="197">
        <v>1.030173</v>
      </c>
      <c r="H18" s="290">
        <v>0.94746399999999997</v>
      </c>
      <c r="I18" s="277">
        <v>2.641966</v>
      </c>
      <c r="J18" s="291">
        <v>24.977719</v>
      </c>
      <c r="K18" s="290">
        <v>29.630637</v>
      </c>
      <c r="L18" s="277">
        <v>40.492629000000001</v>
      </c>
      <c r="M18" s="291">
        <v>45.218871999999998</v>
      </c>
      <c r="N18" s="197">
        <f t="shared" si="1"/>
        <v>247.14933000000002</v>
      </c>
      <c r="P18" s="165"/>
      <c r="Q18" s="129"/>
      <c r="R18" s="129"/>
      <c r="S18" s="129"/>
      <c r="T18" s="129"/>
      <c r="U18" s="121"/>
    </row>
    <row r="19" spans="1:21" x14ac:dyDescent="0.2">
      <c r="A19" s="169" t="s">
        <v>33</v>
      </c>
      <c r="B19" s="290">
        <v>464.050498</v>
      </c>
      <c r="C19" s="277">
        <v>442.21118800000005</v>
      </c>
      <c r="D19" s="291">
        <v>441.78354699999994</v>
      </c>
      <c r="E19" s="197">
        <v>396.72201599999994</v>
      </c>
      <c r="F19" s="197">
        <v>389.90244300000001</v>
      </c>
      <c r="G19" s="197">
        <v>363.103408</v>
      </c>
      <c r="H19" s="290">
        <v>359.16057700000005</v>
      </c>
      <c r="I19" s="277">
        <v>366.61292099999997</v>
      </c>
      <c r="J19" s="291">
        <v>361.22055699999999</v>
      </c>
      <c r="K19" s="290">
        <v>409.16084500000005</v>
      </c>
      <c r="L19" s="277">
        <v>482.00256000000002</v>
      </c>
      <c r="M19" s="291">
        <v>485.53188800000004</v>
      </c>
      <c r="N19" s="197">
        <f t="shared" si="1"/>
        <v>4961.4624480000002</v>
      </c>
      <c r="P19" s="165"/>
      <c r="Q19" s="129"/>
      <c r="R19" s="129"/>
      <c r="S19" s="129"/>
      <c r="T19" s="129"/>
      <c r="U19" s="121"/>
    </row>
    <row r="20" spans="1:21" x14ac:dyDescent="0.2">
      <c r="A20" s="169" t="s">
        <v>32</v>
      </c>
      <c r="B20" s="290">
        <v>552.36273500000016</v>
      </c>
      <c r="C20" s="277">
        <v>552.04998200000011</v>
      </c>
      <c r="D20" s="291">
        <v>571.57159899999999</v>
      </c>
      <c r="E20" s="197">
        <v>592.44007199999987</v>
      </c>
      <c r="F20" s="197">
        <v>622.94379600000013</v>
      </c>
      <c r="G20" s="197">
        <v>578.99711800000011</v>
      </c>
      <c r="H20" s="290">
        <v>484.32108999999986</v>
      </c>
      <c r="I20" s="277">
        <v>532.15029600000014</v>
      </c>
      <c r="J20" s="291">
        <v>488.95712399999996</v>
      </c>
      <c r="K20" s="290">
        <v>576.74486699999977</v>
      </c>
      <c r="L20" s="277">
        <v>546.39844700000015</v>
      </c>
      <c r="M20" s="291">
        <v>580.60619399999985</v>
      </c>
      <c r="N20" s="197">
        <f t="shared" si="1"/>
        <v>6679.5433199999998</v>
      </c>
      <c r="P20" s="165"/>
      <c r="Q20" s="129"/>
      <c r="R20" s="129"/>
      <c r="S20" s="129"/>
      <c r="T20" s="129"/>
      <c r="U20" s="121"/>
    </row>
    <row r="21" spans="1:21" x14ac:dyDescent="0.2">
      <c r="A21" s="169" t="s">
        <v>3</v>
      </c>
      <c r="B21" s="290">
        <v>0</v>
      </c>
      <c r="C21" s="277">
        <v>0</v>
      </c>
      <c r="D21" s="291">
        <v>0</v>
      </c>
      <c r="E21" s="197">
        <v>0</v>
      </c>
      <c r="F21" s="197">
        <v>0</v>
      </c>
      <c r="G21" s="197">
        <v>0</v>
      </c>
      <c r="H21" s="290">
        <v>0</v>
      </c>
      <c r="I21" s="277">
        <v>0</v>
      </c>
      <c r="J21" s="291">
        <v>0</v>
      </c>
      <c r="K21" s="290">
        <v>0</v>
      </c>
      <c r="L21" s="277">
        <v>0</v>
      </c>
      <c r="M21" s="291">
        <v>0</v>
      </c>
      <c r="N21" s="197">
        <f t="shared" si="1"/>
        <v>0</v>
      </c>
      <c r="P21" s="165"/>
      <c r="Q21" s="129"/>
      <c r="R21" s="129"/>
      <c r="S21" s="129"/>
      <c r="T21" s="129"/>
      <c r="U21" s="121"/>
    </row>
    <row r="22" spans="1:21" x14ac:dyDescent="0.2">
      <c r="A22" s="169" t="s">
        <v>31</v>
      </c>
      <c r="B22" s="290">
        <v>99.600459999999998</v>
      </c>
      <c r="C22" s="277">
        <v>17.517047999999999</v>
      </c>
      <c r="D22" s="291">
        <v>39.298225999999985</v>
      </c>
      <c r="E22" s="197">
        <v>35.437993000000013</v>
      </c>
      <c r="F22" s="197">
        <v>4.1047709999999986</v>
      </c>
      <c r="G22" s="197">
        <v>8.7214269999999985</v>
      </c>
      <c r="H22" s="290">
        <v>6.6122370000000004</v>
      </c>
      <c r="I22" s="277">
        <v>2.7511669999999993</v>
      </c>
      <c r="J22" s="291">
        <v>5.2599039999999979</v>
      </c>
      <c r="K22" s="290">
        <v>12.442553999999998</v>
      </c>
      <c r="L22" s="277">
        <v>25.690326000000002</v>
      </c>
      <c r="M22" s="291">
        <v>29.671222999999998</v>
      </c>
      <c r="N22" s="197">
        <f t="shared" si="1"/>
        <v>287.10733600000003</v>
      </c>
      <c r="P22" s="165"/>
      <c r="Q22" s="129"/>
      <c r="R22" s="129"/>
      <c r="S22" s="129"/>
      <c r="T22" s="129"/>
      <c r="U22" s="121"/>
    </row>
    <row r="23" spans="1:21" x14ac:dyDescent="0.2">
      <c r="A23" s="169" t="s">
        <v>30</v>
      </c>
      <c r="B23" s="290">
        <v>4267.8866970982135</v>
      </c>
      <c r="C23" s="277">
        <v>2839.5204447152119</v>
      </c>
      <c r="D23" s="291">
        <v>2562.1190538349897</v>
      </c>
      <c r="E23" s="197">
        <v>1814.1145068755311</v>
      </c>
      <c r="F23" s="197">
        <v>1301.7626111184959</v>
      </c>
      <c r="G23" s="197">
        <v>1150.6344229206386</v>
      </c>
      <c r="H23" s="290">
        <v>1252.6777333167581</v>
      </c>
      <c r="I23" s="277">
        <v>1284.5344974524489</v>
      </c>
      <c r="J23" s="291">
        <v>1463.2458226665344</v>
      </c>
      <c r="K23" s="290">
        <v>2448.6289709994271</v>
      </c>
      <c r="L23" s="277">
        <v>3468.8709507417948</v>
      </c>
      <c r="M23" s="291">
        <v>3966.9016182599562</v>
      </c>
      <c r="N23" s="197">
        <f t="shared" si="1"/>
        <v>27820.89733</v>
      </c>
      <c r="P23" s="118"/>
      <c r="Q23" s="129"/>
      <c r="R23" s="129"/>
      <c r="S23" s="129"/>
      <c r="T23" s="129"/>
      <c r="U23" s="121"/>
    </row>
    <row r="24" spans="1:21" s="77" customFormat="1" ht="11.25" x14ac:dyDescent="0.2">
      <c r="A24" s="198"/>
      <c r="B24" s="4"/>
      <c r="C24" s="4"/>
      <c r="D24" s="4"/>
      <c r="E24" s="4"/>
      <c r="F24" s="4"/>
      <c r="G24" s="4"/>
      <c r="H24" s="4"/>
      <c r="I24" s="4"/>
      <c r="J24" s="4"/>
      <c r="K24" s="4"/>
      <c r="L24" s="4"/>
      <c r="M24" s="4"/>
      <c r="N24" s="3"/>
      <c r="P24" s="139"/>
      <c r="Q24" s="139"/>
      <c r="R24" s="139"/>
      <c r="S24" s="139"/>
      <c r="T24" s="139"/>
      <c r="U24" s="142"/>
    </row>
    <row r="25" spans="1:21" x14ac:dyDescent="0.2">
      <c r="A25" s="119" t="s">
        <v>40</v>
      </c>
      <c r="B25" s="25">
        <v>25582.311690999999</v>
      </c>
      <c r="C25" s="7"/>
      <c r="D25" s="7"/>
      <c r="E25" s="7"/>
      <c r="F25" s="7"/>
      <c r="G25" s="7"/>
      <c r="H25" s="7"/>
      <c r="I25" s="7"/>
      <c r="J25" s="7"/>
      <c r="K25" s="7"/>
      <c r="L25" s="7"/>
      <c r="M25" s="7"/>
    </row>
    <row r="26" spans="1:21" x14ac:dyDescent="0.2">
      <c r="A26" s="119" t="s">
        <v>39</v>
      </c>
      <c r="B26" s="25">
        <v>4041.2500649999993</v>
      </c>
    </row>
    <row r="27" spans="1:21" x14ac:dyDescent="0.2">
      <c r="A27" s="119" t="s">
        <v>38</v>
      </c>
      <c r="B27" s="25">
        <v>7863.5292430000009</v>
      </c>
      <c r="C27" s="78"/>
      <c r="D27" s="78"/>
      <c r="E27" s="78"/>
      <c r="F27" s="78"/>
      <c r="G27" s="78"/>
      <c r="H27" s="78"/>
      <c r="I27" s="78"/>
      <c r="J27" s="78"/>
      <c r="K27" s="78"/>
      <c r="L27" s="78"/>
      <c r="M27" s="78"/>
      <c r="N27" s="78"/>
    </row>
    <row r="28" spans="1:21" x14ac:dyDescent="0.2">
      <c r="A28" s="119" t="s">
        <v>60</v>
      </c>
      <c r="B28" s="25">
        <v>114.43648999999999</v>
      </c>
      <c r="C28" s="78"/>
      <c r="D28" s="78"/>
      <c r="E28" s="78"/>
      <c r="F28" s="78"/>
      <c r="G28" s="78"/>
      <c r="H28" s="78"/>
      <c r="I28" s="78"/>
      <c r="J28" s="78"/>
      <c r="K28" s="78"/>
      <c r="L28" s="78"/>
      <c r="M28" s="78"/>
      <c r="N28" s="78"/>
    </row>
    <row r="29" spans="1:21" x14ac:dyDescent="0.2">
      <c r="A29" s="119" t="s">
        <v>61</v>
      </c>
      <c r="B29" s="25">
        <v>101.13557500000002</v>
      </c>
    </row>
    <row r="30" spans="1:21" x14ac:dyDescent="0.2">
      <c r="A30" s="119" t="s">
        <v>62</v>
      </c>
      <c r="B30" s="25">
        <v>2.0452889999999999</v>
      </c>
    </row>
    <row r="31" spans="1:21" x14ac:dyDescent="0.2">
      <c r="A31" s="119" t="s">
        <v>37</v>
      </c>
      <c r="B31" s="25">
        <v>46818.693209999983</v>
      </c>
    </row>
    <row r="32" spans="1:21" x14ac:dyDescent="0.2">
      <c r="A32" s="119" t="s">
        <v>72</v>
      </c>
      <c r="B32" s="25">
        <v>1585.646</v>
      </c>
    </row>
    <row r="33" spans="1:2" x14ac:dyDescent="0.2">
      <c r="A33" s="119" t="s">
        <v>36</v>
      </c>
      <c r="B33" s="25">
        <v>5.5999999999999994E-2</v>
      </c>
    </row>
    <row r="34" spans="1:2" x14ac:dyDescent="0.2">
      <c r="A34" s="119" t="s">
        <v>35</v>
      </c>
      <c r="B34" s="25">
        <v>6731.5987009999999</v>
      </c>
    </row>
    <row r="35" spans="1:2" x14ac:dyDescent="0.2">
      <c r="A35" s="119" t="s">
        <v>34</v>
      </c>
      <c r="B35" s="25">
        <v>247.14933000000002</v>
      </c>
    </row>
    <row r="36" spans="1:2" x14ac:dyDescent="0.2">
      <c r="A36" s="119" t="s">
        <v>33</v>
      </c>
      <c r="B36" s="25">
        <v>4961.4624480000002</v>
      </c>
    </row>
    <row r="37" spans="1:2" x14ac:dyDescent="0.2">
      <c r="A37" s="119" t="s">
        <v>32</v>
      </c>
      <c r="B37" s="25">
        <v>6679.5433199999998</v>
      </c>
    </row>
    <row r="38" spans="1:2" x14ac:dyDescent="0.2">
      <c r="A38" s="119" t="s">
        <v>3</v>
      </c>
      <c r="B38" s="25">
        <v>0</v>
      </c>
    </row>
    <row r="39" spans="1:2" x14ac:dyDescent="0.2">
      <c r="A39" s="119" t="s">
        <v>31</v>
      </c>
      <c r="B39" s="25">
        <v>287.10733600000003</v>
      </c>
    </row>
    <row r="40" spans="1:2" x14ac:dyDescent="0.2">
      <c r="A40" s="119" t="s">
        <v>30</v>
      </c>
      <c r="B40" s="25">
        <v>27820.89733</v>
      </c>
    </row>
  </sheetData>
  <mergeCells count="11">
    <mergeCell ref="A4:A5"/>
    <mergeCell ref="B4:D4"/>
    <mergeCell ref="E4:G4"/>
    <mergeCell ref="H4:J4"/>
    <mergeCell ref="K4:M4"/>
    <mergeCell ref="N6:N7"/>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5"/>
  <dimension ref="A1:U35"/>
  <sheetViews>
    <sheetView showGridLines="0" view="pageBreakPreview" topLeftCell="A10" zoomScaleNormal="70" zoomScaleSheetLayoutView="100" workbookViewId="0">
      <selection activeCell="M38" sqref="M38"/>
    </sheetView>
  </sheetViews>
  <sheetFormatPr defaultColWidth="9.140625" defaultRowHeight="12" x14ac:dyDescent="0.2"/>
  <cols>
    <col min="1" max="1" width="18.85546875" style="7" customWidth="1"/>
    <col min="2" max="13" width="9.5703125" style="7" customWidth="1"/>
    <col min="14" max="14" width="10.42578125" style="7" customWidth="1"/>
    <col min="15" max="16384" width="9.140625" style="7"/>
  </cols>
  <sheetData>
    <row r="1" spans="1:21" ht="18" x14ac:dyDescent="0.25">
      <c r="A1" s="246" t="s">
        <v>260</v>
      </c>
      <c r="N1" s="249" t="str">
        <f>'3'!N1</f>
        <v>2024</v>
      </c>
    </row>
    <row r="2" spans="1:21" ht="6" customHeight="1" x14ac:dyDescent="0.2"/>
    <row r="3" spans="1:21" x14ac:dyDescent="0.2">
      <c r="A3" s="332"/>
      <c r="B3" s="333" t="s">
        <v>42</v>
      </c>
      <c r="C3" s="334"/>
      <c r="D3" s="335"/>
      <c r="E3" s="333" t="s">
        <v>43</v>
      </c>
      <c r="F3" s="334"/>
      <c r="G3" s="335"/>
      <c r="H3" s="333" t="s">
        <v>44</v>
      </c>
      <c r="I3" s="334"/>
      <c r="J3" s="335"/>
      <c r="K3" s="333" t="s">
        <v>45</v>
      </c>
      <c r="L3" s="334"/>
      <c r="M3" s="335"/>
      <c r="N3" s="219" t="s">
        <v>7</v>
      </c>
    </row>
    <row r="4" spans="1:21" x14ac:dyDescent="0.2">
      <c r="A4" s="332"/>
      <c r="B4" s="288" t="s">
        <v>8</v>
      </c>
      <c r="C4" s="278" t="s">
        <v>9</v>
      </c>
      <c r="D4" s="289" t="s">
        <v>10</v>
      </c>
      <c r="E4" s="288" t="s">
        <v>11</v>
      </c>
      <c r="F4" s="278" t="s">
        <v>12</v>
      </c>
      <c r="G4" s="289" t="s">
        <v>13</v>
      </c>
      <c r="H4" s="288" t="s">
        <v>14</v>
      </c>
      <c r="I4" s="278" t="s">
        <v>15</v>
      </c>
      <c r="J4" s="289" t="s">
        <v>16</v>
      </c>
      <c r="K4" s="288" t="s">
        <v>17</v>
      </c>
      <c r="L4" s="278" t="s">
        <v>18</v>
      </c>
      <c r="M4" s="289" t="s">
        <v>19</v>
      </c>
      <c r="N4" s="202"/>
    </row>
    <row r="5" spans="1:21" x14ac:dyDescent="0.2">
      <c r="A5" s="337" t="s">
        <v>59</v>
      </c>
      <c r="B5" s="338">
        <f>SUM(B6:D6)</f>
        <v>44946.430122999998</v>
      </c>
      <c r="C5" s="327"/>
      <c r="D5" s="339"/>
      <c r="E5" s="338">
        <f t="shared" ref="E5" si="0">SUM(E6:G6)</f>
        <v>25432.945527</v>
      </c>
      <c r="F5" s="327"/>
      <c r="G5" s="339"/>
      <c r="H5" s="338">
        <f t="shared" ref="H5" si="1">SUM(H6:J6)</f>
        <v>20203.737184000001</v>
      </c>
      <c r="I5" s="327"/>
      <c r="J5" s="339"/>
      <c r="K5" s="338">
        <f t="shared" ref="K5" si="2">SUM(K6:M6)</f>
        <v>42253.749194000004</v>
      </c>
      <c r="L5" s="327"/>
      <c r="M5" s="339"/>
      <c r="N5" s="327">
        <f>SUM(N7:N20)</f>
        <v>132836.862028</v>
      </c>
    </row>
    <row r="6" spans="1:21" x14ac:dyDescent="0.2">
      <c r="A6" s="337"/>
      <c r="B6" s="292">
        <f>SUM(B7:B20)</f>
        <v>18457.258576000004</v>
      </c>
      <c r="C6" s="276">
        <f t="shared" ref="C6:M6" si="3">SUM(C7:C20)</f>
        <v>13612.464885999998</v>
      </c>
      <c r="D6" s="293">
        <f t="shared" si="3"/>
        <v>12876.706660999998</v>
      </c>
      <c r="E6" s="292">
        <f t="shared" si="3"/>
        <v>10308.782688999998</v>
      </c>
      <c r="F6" s="276">
        <f t="shared" si="3"/>
        <v>8104.0154729999995</v>
      </c>
      <c r="G6" s="293">
        <f t="shared" si="3"/>
        <v>7020.1473649999998</v>
      </c>
      <c r="H6" s="292">
        <f t="shared" si="3"/>
        <v>6486.0417599999992</v>
      </c>
      <c r="I6" s="276">
        <f t="shared" si="3"/>
        <v>6271.9956180000017</v>
      </c>
      <c r="J6" s="293">
        <f t="shared" si="3"/>
        <v>7445.6998060000005</v>
      </c>
      <c r="K6" s="292">
        <f t="shared" si="3"/>
        <v>10568.480660000001</v>
      </c>
      <c r="L6" s="276">
        <f t="shared" si="3"/>
        <v>14913.232502000001</v>
      </c>
      <c r="M6" s="293">
        <f t="shared" si="3"/>
        <v>16772.036032</v>
      </c>
      <c r="N6" s="327"/>
      <c r="P6" s="135"/>
      <c r="Q6" s="135"/>
      <c r="R6" s="135"/>
      <c r="S6" s="135"/>
      <c r="T6" s="135"/>
    </row>
    <row r="7" spans="1:21" x14ac:dyDescent="0.2">
      <c r="A7" s="169" t="s">
        <v>131</v>
      </c>
      <c r="B7" s="290">
        <v>709.83696699999985</v>
      </c>
      <c r="C7" s="277">
        <v>489.3691290000001</v>
      </c>
      <c r="D7" s="291">
        <v>441.84842499999996</v>
      </c>
      <c r="E7" s="290">
        <v>344.88409499999995</v>
      </c>
      <c r="F7" s="277">
        <v>252.18253299999998</v>
      </c>
      <c r="G7" s="291">
        <v>196.37544199999999</v>
      </c>
      <c r="H7" s="290">
        <v>243.70063200000004</v>
      </c>
      <c r="I7" s="277">
        <v>201.72032999999996</v>
      </c>
      <c r="J7" s="291">
        <v>205.13895399999993</v>
      </c>
      <c r="K7" s="290">
        <v>447.70486500000004</v>
      </c>
      <c r="L7" s="277">
        <v>570.2993110000001</v>
      </c>
      <c r="M7" s="291">
        <v>642.20258899999999</v>
      </c>
      <c r="N7" s="197">
        <f>SUM(B7:M7)</f>
        <v>4745.2632720000001</v>
      </c>
      <c r="P7" s="41"/>
      <c r="Q7" s="129"/>
      <c r="R7" s="129"/>
      <c r="S7" s="129"/>
      <c r="T7" s="129"/>
      <c r="U7" s="121"/>
    </row>
    <row r="8" spans="1:21" x14ac:dyDescent="0.2">
      <c r="A8" s="169" t="s">
        <v>99</v>
      </c>
      <c r="B8" s="290">
        <v>968.58602799999926</v>
      </c>
      <c r="C8" s="277">
        <v>691.68114800000012</v>
      </c>
      <c r="D8" s="291">
        <v>644.13819699999976</v>
      </c>
      <c r="E8" s="290">
        <v>499.10301100000021</v>
      </c>
      <c r="F8" s="277">
        <v>355.47183700000005</v>
      </c>
      <c r="G8" s="291">
        <v>262.86066499999998</v>
      </c>
      <c r="H8" s="290">
        <v>246.66564699999992</v>
      </c>
      <c r="I8" s="277">
        <v>253.93849300000005</v>
      </c>
      <c r="J8" s="291">
        <v>333.38459000000012</v>
      </c>
      <c r="K8" s="290">
        <v>537.02471300000002</v>
      </c>
      <c r="L8" s="277">
        <v>758.7670840000003</v>
      </c>
      <c r="M8" s="291">
        <v>869.11883599999965</v>
      </c>
      <c r="N8" s="197">
        <f t="shared" ref="N8:N20" si="4">SUM(B8:M8)</f>
        <v>6420.7402489999986</v>
      </c>
      <c r="P8" s="41"/>
      <c r="Q8" s="129"/>
      <c r="R8" s="129"/>
      <c r="S8" s="129"/>
      <c r="T8" s="129"/>
      <c r="U8" s="121"/>
    </row>
    <row r="9" spans="1:21" x14ac:dyDescent="0.2">
      <c r="A9" s="169" t="s">
        <v>100</v>
      </c>
      <c r="B9" s="290">
        <v>1054.9490259999998</v>
      </c>
      <c r="C9" s="277">
        <v>701.84169299999996</v>
      </c>
      <c r="D9" s="291">
        <v>646.04975900000045</v>
      </c>
      <c r="E9" s="290">
        <v>459.6152839999998</v>
      </c>
      <c r="F9" s="277">
        <v>335.29356399999966</v>
      </c>
      <c r="G9" s="291">
        <v>277.48238900000013</v>
      </c>
      <c r="H9" s="290">
        <v>259.60013000000015</v>
      </c>
      <c r="I9" s="277">
        <v>256.44718899999992</v>
      </c>
      <c r="J9" s="291">
        <v>324.20441999999991</v>
      </c>
      <c r="K9" s="290">
        <v>596.70037499999955</v>
      </c>
      <c r="L9" s="277">
        <v>880.86294999999961</v>
      </c>
      <c r="M9" s="291">
        <v>1022.1245539999996</v>
      </c>
      <c r="N9" s="197">
        <f t="shared" si="4"/>
        <v>6815.1713329999993</v>
      </c>
      <c r="P9" s="41"/>
      <c r="Q9" s="129"/>
      <c r="R9" s="129"/>
      <c r="S9" s="129"/>
      <c r="T9" s="129"/>
      <c r="U9" s="121"/>
    </row>
    <row r="10" spans="1:21" x14ac:dyDescent="0.2">
      <c r="A10" s="169" t="s">
        <v>101</v>
      </c>
      <c r="B10" s="290">
        <v>856.57304399999998</v>
      </c>
      <c r="C10" s="277">
        <v>714.36007300000017</v>
      </c>
      <c r="D10" s="291">
        <v>688.43884100000002</v>
      </c>
      <c r="E10" s="290">
        <v>609.22500699999989</v>
      </c>
      <c r="F10" s="277">
        <v>464.44853000000001</v>
      </c>
      <c r="G10" s="291">
        <v>312.19961800000004</v>
      </c>
      <c r="H10" s="290">
        <v>315.69650099999996</v>
      </c>
      <c r="I10" s="277">
        <v>171.56165099999998</v>
      </c>
      <c r="J10" s="291">
        <v>308.77924100000007</v>
      </c>
      <c r="K10" s="290">
        <v>503.52574500000003</v>
      </c>
      <c r="L10" s="277">
        <v>664.29413900000009</v>
      </c>
      <c r="M10" s="291">
        <v>743.9230220000004</v>
      </c>
      <c r="N10" s="197">
        <f t="shared" si="4"/>
        <v>6353.0254120000009</v>
      </c>
      <c r="P10" s="41"/>
      <c r="Q10" s="129"/>
      <c r="R10" s="129"/>
      <c r="S10" s="129"/>
      <c r="T10" s="129"/>
      <c r="U10" s="121"/>
    </row>
    <row r="11" spans="1:21" x14ac:dyDescent="0.2">
      <c r="A11" s="169" t="s">
        <v>130</v>
      </c>
      <c r="B11" s="290">
        <v>490.56129800000014</v>
      </c>
      <c r="C11" s="277">
        <v>365.21910999999994</v>
      </c>
      <c r="D11" s="291">
        <v>353.43575800000008</v>
      </c>
      <c r="E11" s="290">
        <v>285.72110199999997</v>
      </c>
      <c r="F11" s="277">
        <v>214.44579300000004</v>
      </c>
      <c r="G11" s="291">
        <v>172.24143899999999</v>
      </c>
      <c r="H11" s="290">
        <v>126.72406899999997</v>
      </c>
      <c r="I11" s="277">
        <v>157.06299399999995</v>
      </c>
      <c r="J11" s="291">
        <v>206.44005100000004</v>
      </c>
      <c r="K11" s="290">
        <v>297.81591900000006</v>
      </c>
      <c r="L11" s="277">
        <v>408.27791400000007</v>
      </c>
      <c r="M11" s="291">
        <v>453.65003699999994</v>
      </c>
      <c r="N11" s="197">
        <f t="shared" si="4"/>
        <v>3531.5954840000004</v>
      </c>
      <c r="P11" s="41"/>
      <c r="Q11" s="129"/>
      <c r="R11" s="129"/>
      <c r="S11" s="129"/>
      <c r="T11" s="129"/>
      <c r="U11" s="121"/>
    </row>
    <row r="12" spans="1:21" x14ac:dyDescent="0.2">
      <c r="A12" s="169" t="s">
        <v>102</v>
      </c>
      <c r="B12" s="290">
        <v>624.10397599999988</v>
      </c>
      <c r="C12" s="277">
        <v>400.32144900000009</v>
      </c>
      <c r="D12" s="291">
        <v>364.19347599999998</v>
      </c>
      <c r="E12" s="290">
        <v>298.14970699999992</v>
      </c>
      <c r="F12" s="277">
        <v>210.21280800000002</v>
      </c>
      <c r="G12" s="291">
        <v>184.26495200000002</v>
      </c>
      <c r="H12" s="290">
        <v>159.34067200000001</v>
      </c>
      <c r="I12" s="277">
        <v>165.58306800000003</v>
      </c>
      <c r="J12" s="291">
        <v>271.45912799999996</v>
      </c>
      <c r="K12" s="290">
        <v>424.00305800000001</v>
      </c>
      <c r="L12" s="277">
        <v>520.78634899999997</v>
      </c>
      <c r="M12" s="291">
        <v>554.00368700000024</v>
      </c>
      <c r="N12" s="197">
        <f t="shared" si="4"/>
        <v>4176.4223300000003</v>
      </c>
      <c r="P12" s="41"/>
      <c r="Q12" s="129"/>
      <c r="R12" s="129"/>
      <c r="S12" s="129"/>
      <c r="T12" s="129"/>
      <c r="U12" s="121"/>
    </row>
    <row r="13" spans="1:21" x14ac:dyDescent="0.2">
      <c r="A13" s="169" t="s">
        <v>103</v>
      </c>
      <c r="B13" s="290">
        <v>336.69994299999985</v>
      </c>
      <c r="C13" s="277">
        <v>241.64006899999998</v>
      </c>
      <c r="D13" s="291">
        <v>222.05525599999996</v>
      </c>
      <c r="E13" s="290">
        <v>176.52892300000002</v>
      </c>
      <c r="F13" s="277">
        <v>104.03813300000003</v>
      </c>
      <c r="G13" s="291">
        <v>93.603289999999944</v>
      </c>
      <c r="H13" s="290">
        <v>107.61549300000001</v>
      </c>
      <c r="I13" s="277">
        <v>107.62465600000002</v>
      </c>
      <c r="J13" s="291">
        <v>124.13233500000004</v>
      </c>
      <c r="K13" s="290">
        <v>186.40111000000002</v>
      </c>
      <c r="L13" s="277">
        <v>253.41796700000006</v>
      </c>
      <c r="M13" s="291">
        <v>299.07327600000013</v>
      </c>
      <c r="N13" s="197">
        <f t="shared" si="4"/>
        <v>2252.8304510000003</v>
      </c>
      <c r="P13" s="41"/>
      <c r="Q13" s="129"/>
      <c r="R13" s="129"/>
      <c r="S13" s="129"/>
      <c r="T13" s="129"/>
      <c r="U13" s="121"/>
    </row>
    <row r="14" spans="1:21" x14ac:dyDescent="0.2">
      <c r="A14" s="169" t="s">
        <v>104</v>
      </c>
      <c r="B14" s="290">
        <v>3074.3490919999999</v>
      </c>
      <c r="C14" s="277">
        <v>2261.8771180000008</v>
      </c>
      <c r="D14" s="291">
        <v>2225.5582199999999</v>
      </c>
      <c r="E14" s="290">
        <v>1870.1665959999998</v>
      </c>
      <c r="F14" s="277">
        <v>1496.1469239999997</v>
      </c>
      <c r="G14" s="291">
        <v>1400.8250829999995</v>
      </c>
      <c r="H14" s="290">
        <v>1321.0558309999994</v>
      </c>
      <c r="I14" s="277">
        <v>1223.596038000001</v>
      </c>
      <c r="J14" s="291">
        <v>1290.4322760000005</v>
      </c>
      <c r="K14" s="290">
        <v>1675.5308000000007</v>
      </c>
      <c r="L14" s="277">
        <v>2529.9786650000001</v>
      </c>
      <c r="M14" s="291">
        <v>2862.4361590000003</v>
      </c>
      <c r="N14" s="197">
        <f t="shared" si="4"/>
        <v>23231.952802</v>
      </c>
      <c r="P14" s="41"/>
      <c r="Q14" s="129"/>
      <c r="R14" s="129"/>
      <c r="S14" s="129"/>
      <c r="T14" s="129"/>
      <c r="U14" s="144"/>
    </row>
    <row r="15" spans="1:21" x14ac:dyDescent="0.2">
      <c r="A15" s="169" t="s">
        <v>105</v>
      </c>
      <c r="B15" s="290">
        <v>895.62366999999983</v>
      </c>
      <c r="C15" s="277">
        <v>568.33557499999995</v>
      </c>
      <c r="D15" s="291">
        <v>534.1886079999997</v>
      </c>
      <c r="E15" s="290">
        <v>433.95242900000011</v>
      </c>
      <c r="F15" s="277">
        <v>338.14210199999997</v>
      </c>
      <c r="G15" s="291">
        <v>285.647513</v>
      </c>
      <c r="H15" s="290">
        <v>273.14855800000004</v>
      </c>
      <c r="I15" s="277">
        <v>286.56148400000006</v>
      </c>
      <c r="J15" s="291">
        <v>315.5800779999999</v>
      </c>
      <c r="K15" s="290">
        <v>486.45006399999988</v>
      </c>
      <c r="L15" s="277">
        <v>680.40449700000011</v>
      </c>
      <c r="M15" s="291">
        <v>772.69207699999947</v>
      </c>
      <c r="N15" s="197">
        <f t="shared" si="4"/>
        <v>5870.7266549999986</v>
      </c>
      <c r="P15" s="41"/>
      <c r="Q15" s="129"/>
      <c r="R15" s="129"/>
      <c r="S15" s="129"/>
      <c r="T15" s="129"/>
      <c r="U15" s="121"/>
    </row>
    <row r="16" spans="1:21" x14ac:dyDescent="0.2">
      <c r="A16" s="169" t="s">
        <v>106</v>
      </c>
      <c r="B16" s="290">
        <v>905.22088800000006</v>
      </c>
      <c r="C16" s="277">
        <v>651.79479099999992</v>
      </c>
      <c r="D16" s="291">
        <v>589.41321800000003</v>
      </c>
      <c r="E16" s="290">
        <v>445.46183599999995</v>
      </c>
      <c r="F16" s="277">
        <v>283.20928900000007</v>
      </c>
      <c r="G16" s="291">
        <v>235.89685800000001</v>
      </c>
      <c r="H16" s="290">
        <v>214.47707399999999</v>
      </c>
      <c r="I16" s="277">
        <v>201.551603</v>
      </c>
      <c r="J16" s="291">
        <v>291.91575399999994</v>
      </c>
      <c r="K16" s="290">
        <v>472.83269599999994</v>
      </c>
      <c r="L16" s="277">
        <v>712.21909199999993</v>
      </c>
      <c r="M16" s="291">
        <v>829.9915010000002</v>
      </c>
      <c r="N16" s="197">
        <f t="shared" si="4"/>
        <v>5833.9846000000007</v>
      </c>
      <c r="P16" s="41"/>
      <c r="Q16" s="129"/>
      <c r="R16" s="129"/>
      <c r="S16" s="129"/>
      <c r="T16" s="129"/>
      <c r="U16" s="121"/>
    </row>
    <row r="17" spans="1:21" x14ac:dyDescent="0.2">
      <c r="A17" s="169" t="s">
        <v>107</v>
      </c>
      <c r="B17" s="290">
        <v>840.97109000000023</v>
      </c>
      <c r="C17" s="277">
        <v>597.7748959999999</v>
      </c>
      <c r="D17" s="291">
        <v>542.97145500000011</v>
      </c>
      <c r="E17" s="290">
        <v>420.50192100000004</v>
      </c>
      <c r="F17" s="277">
        <v>280.21345299999996</v>
      </c>
      <c r="G17" s="291">
        <v>217.58494100000004</v>
      </c>
      <c r="H17" s="290">
        <v>216.39357299999986</v>
      </c>
      <c r="I17" s="277">
        <v>191.89886999999999</v>
      </c>
      <c r="J17" s="291">
        <v>260.03043799999989</v>
      </c>
      <c r="K17" s="290">
        <v>439.64108300000015</v>
      </c>
      <c r="L17" s="277">
        <v>635.22449800000015</v>
      </c>
      <c r="M17" s="291">
        <v>749.85103699999991</v>
      </c>
      <c r="N17" s="197">
        <f t="shared" si="4"/>
        <v>5393.0572549999997</v>
      </c>
      <c r="P17" s="41"/>
      <c r="Q17" s="129"/>
      <c r="R17" s="129"/>
      <c r="S17" s="129"/>
      <c r="T17" s="129"/>
      <c r="U17" s="121"/>
    </row>
    <row r="18" spans="1:21" x14ac:dyDescent="0.2">
      <c r="A18" s="169" t="s">
        <v>108</v>
      </c>
      <c r="B18" s="290">
        <v>3290.4384120000022</v>
      </c>
      <c r="C18" s="277">
        <v>2402.5155899999991</v>
      </c>
      <c r="D18" s="291">
        <v>2155.742236</v>
      </c>
      <c r="E18" s="290">
        <v>1690.0744230000003</v>
      </c>
      <c r="F18" s="277">
        <v>1264.4528690000009</v>
      </c>
      <c r="G18" s="291">
        <v>1046.2269850000005</v>
      </c>
      <c r="H18" s="290">
        <v>908.6346480000002</v>
      </c>
      <c r="I18" s="277">
        <v>1004.0835029999996</v>
      </c>
      <c r="J18" s="291">
        <v>1241.3196539999999</v>
      </c>
      <c r="K18" s="290">
        <v>1972.5464879999997</v>
      </c>
      <c r="L18" s="277">
        <v>2760.4758240000001</v>
      </c>
      <c r="M18" s="291">
        <v>3079.2009260000004</v>
      </c>
      <c r="N18" s="197">
        <f t="shared" si="4"/>
        <v>22815.711558000006</v>
      </c>
      <c r="P18" s="41"/>
      <c r="Q18" s="129"/>
      <c r="R18" s="129"/>
      <c r="S18" s="129"/>
      <c r="T18" s="129"/>
      <c r="U18" s="121"/>
    </row>
    <row r="19" spans="1:21" x14ac:dyDescent="0.2">
      <c r="A19" s="169" t="s">
        <v>109</v>
      </c>
      <c r="B19" s="290">
        <v>3521.1846450000007</v>
      </c>
      <c r="C19" s="277">
        <v>2865.3322509999989</v>
      </c>
      <c r="D19" s="291">
        <v>2877.9796899999997</v>
      </c>
      <c r="E19" s="290">
        <v>2255.9370979999994</v>
      </c>
      <c r="F19" s="277">
        <v>2080.3625899999997</v>
      </c>
      <c r="G19" s="291">
        <v>1951.0249049999998</v>
      </c>
      <c r="H19" s="290">
        <v>1801.6368239999997</v>
      </c>
      <c r="I19" s="277">
        <v>1740.2477930000002</v>
      </c>
      <c r="J19" s="291">
        <v>1869.8115040000005</v>
      </c>
      <c r="K19" s="290">
        <v>2007.3067999999996</v>
      </c>
      <c r="L19" s="277">
        <v>2877.3642089999989</v>
      </c>
      <c r="M19" s="291">
        <v>3142.782404999999</v>
      </c>
      <c r="N19" s="197">
        <f t="shared" si="4"/>
        <v>28990.970713999995</v>
      </c>
      <c r="P19" s="41"/>
      <c r="Q19" s="129"/>
      <c r="R19" s="129"/>
      <c r="S19" s="129"/>
      <c r="T19" s="129"/>
      <c r="U19" s="144"/>
    </row>
    <row r="20" spans="1:21" x14ac:dyDescent="0.2">
      <c r="A20" s="169" t="s">
        <v>110</v>
      </c>
      <c r="B20" s="290">
        <v>888.16049699999985</v>
      </c>
      <c r="C20" s="277">
        <v>660.40199399999972</v>
      </c>
      <c r="D20" s="291">
        <v>590.69352200000014</v>
      </c>
      <c r="E20" s="290">
        <v>519.46125699999982</v>
      </c>
      <c r="F20" s="277">
        <v>425.39504800000003</v>
      </c>
      <c r="G20" s="291">
        <v>383.91328499999997</v>
      </c>
      <c r="H20" s="290">
        <v>291.35210799999999</v>
      </c>
      <c r="I20" s="277">
        <v>310.11794600000013</v>
      </c>
      <c r="J20" s="291">
        <v>403.07138299999997</v>
      </c>
      <c r="K20" s="290">
        <v>520.99694399999998</v>
      </c>
      <c r="L20" s="277">
        <v>660.86000299999989</v>
      </c>
      <c r="M20" s="291">
        <v>750.98592599999984</v>
      </c>
      <c r="N20" s="197">
        <f t="shared" si="4"/>
        <v>6405.4099129999995</v>
      </c>
      <c r="P20" s="41"/>
      <c r="Q20" s="129"/>
      <c r="R20" s="129"/>
      <c r="S20" s="129"/>
      <c r="T20" s="129"/>
      <c r="U20" s="121"/>
    </row>
    <row r="21" spans="1:21" x14ac:dyDescent="0.2">
      <c r="A21" s="4"/>
      <c r="N21" s="3"/>
      <c r="P21" s="138"/>
      <c r="Q21" s="138"/>
      <c r="R21" s="138"/>
      <c r="S21" s="138"/>
      <c r="T21" s="138"/>
      <c r="U21" s="143"/>
    </row>
    <row r="22" spans="1:21" x14ac:dyDescent="0.2">
      <c r="A22" s="10" t="s">
        <v>131</v>
      </c>
      <c r="B22" s="25">
        <v>4745.2632720000001</v>
      </c>
      <c r="Q22" s="129"/>
      <c r="R22" s="129"/>
      <c r="S22" s="129"/>
      <c r="U22" s="121"/>
    </row>
    <row r="23" spans="1:21" x14ac:dyDescent="0.2">
      <c r="A23" s="10" t="s">
        <v>99</v>
      </c>
      <c r="B23" s="25">
        <v>6420.7402489999986</v>
      </c>
      <c r="U23" s="142"/>
    </row>
    <row r="24" spans="1:21" x14ac:dyDescent="0.2">
      <c r="A24" s="10" t="s">
        <v>100</v>
      </c>
      <c r="B24" s="25">
        <v>6815.1713329999993</v>
      </c>
    </row>
    <row r="25" spans="1:21" x14ac:dyDescent="0.2">
      <c r="A25" s="10" t="s">
        <v>101</v>
      </c>
      <c r="B25" s="25">
        <v>6353.0254120000009</v>
      </c>
    </row>
    <row r="26" spans="1:21" x14ac:dyDescent="0.2">
      <c r="A26" s="10" t="s">
        <v>130</v>
      </c>
      <c r="B26" s="25">
        <v>3531.5954840000004</v>
      </c>
    </row>
    <row r="27" spans="1:21" x14ac:dyDescent="0.2">
      <c r="A27" s="10" t="s">
        <v>102</v>
      </c>
      <c r="B27" s="25">
        <v>4176.4223300000003</v>
      </c>
    </row>
    <row r="28" spans="1:21" x14ac:dyDescent="0.2">
      <c r="A28" s="10" t="s">
        <v>103</v>
      </c>
      <c r="B28" s="25">
        <v>2252.8304510000003</v>
      </c>
    </row>
    <row r="29" spans="1:21" x14ac:dyDescent="0.2">
      <c r="A29" s="10" t="s">
        <v>104</v>
      </c>
      <c r="B29" s="25">
        <v>23231.952802</v>
      </c>
    </row>
    <row r="30" spans="1:21" x14ac:dyDescent="0.2">
      <c r="A30" s="10" t="s">
        <v>105</v>
      </c>
      <c r="B30" s="25">
        <v>5870.7266549999986</v>
      </c>
    </row>
    <row r="31" spans="1:21" x14ac:dyDescent="0.2">
      <c r="A31" s="10" t="s">
        <v>106</v>
      </c>
      <c r="B31" s="25">
        <v>5833.9846000000007</v>
      </c>
    </row>
    <row r="32" spans="1:21" x14ac:dyDescent="0.2">
      <c r="A32" s="10" t="s">
        <v>107</v>
      </c>
      <c r="B32" s="25">
        <v>5393.0572549999997</v>
      </c>
    </row>
    <row r="33" spans="1:2" x14ac:dyDescent="0.2">
      <c r="A33" s="10" t="s">
        <v>108</v>
      </c>
      <c r="B33" s="25">
        <v>22815.711558000006</v>
      </c>
    </row>
    <row r="34" spans="1:2" x14ac:dyDescent="0.2">
      <c r="A34" s="10" t="s">
        <v>109</v>
      </c>
      <c r="B34" s="25">
        <v>28990.970713999995</v>
      </c>
    </row>
    <row r="35" spans="1:2" x14ac:dyDescent="0.2">
      <c r="A35" s="10" t="s">
        <v>110</v>
      </c>
      <c r="B35" s="25">
        <v>6405.4099129999995</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4"/>
  <dimension ref="A1:R46"/>
  <sheetViews>
    <sheetView showGridLines="0" view="pageBreakPreview" zoomScaleNormal="70" zoomScaleSheetLayoutView="100" workbookViewId="0">
      <selection activeCell="M38" sqref="M38"/>
    </sheetView>
  </sheetViews>
  <sheetFormatPr defaultColWidth="9.140625" defaultRowHeight="12.75" x14ac:dyDescent="0.2"/>
  <cols>
    <col min="1" max="1" width="30.85546875" style="2" customWidth="1"/>
    <col min="2" max="8" width="7.28515625" style="2" customWidth="1"/>
    <col min="9" max="9" width="7.5703125" style="2" customWidth="1"/>
    <col min="10" max="12" width="7.28515625" style="2" customWidth="1"/>
    <col min="13" max="14" width="7.5703125" style="2" customWidth="1"/>
    <col min="15" max="15" width="7.28515625" style="2" customWidth="1"/>
    <col min="16" max="16" width="9.140625" style="2" customWidth="1"/>
    <col min="17" max="16384" width="9.140625" style="2"/>
  </cols>
  <sheetData>
    <row r="1" spans="1:18" s="66" customFormat="1" ht="18" x14ac:dyDescent="0.25">
      <c r="A1" s="246" t="s">
        <v>195</v>
      </c>
      <c r="B1" s="23"/>
      <c r="C1" s="23"/>
      <c r="D1" s="23"/>
      <c r="E1" s="23"/>
      <c r="G1" s="23"/>
      <c r="H1" s="23"/>
      <c r="I1" s="23"/>
      <c r="J1" s="23"/>
      <c r="K1" s="23"/>
      <c r="L1" s="23"/>
      <c r="M1" s="23"/>
      <c r="N1" s="23"/>
      <c r="P1" s="249" t="str">
        <f>'3'!N1</f>
        <v>2024</v>
      </c>
    </row>
    <row r="2" spans="1:18" s="7" customFormat="1" ht="6" customHeight="1" x14ac:dyDescent="0.2">
      <c r="B2" s="115"/>
      <c r="C2" s="115"/>
      <c r="D2" s="115"/>
      <c r="E2" s="115"/>
      <c r="F2" s="115"/>
      <c r="G2" s="115"/>
      <c r="H2" s="115"/>
      <c r="I2" s="115"/>
      <c r="J2" s="115"/>
      <c r="K2" s="115"/>
      <c r="L2" s="115"/>
      <c r="M2" s="115"/>
      <c r="N2" s="115"/>
      <c r="O2" s="115"/>
    </row>
    <row r="3" spans="1:18" s="7" customFormat="1" ht="12" customHeight="1" x14ac:dyDescent="0.2">
      <c r="A3" s="168"/>
      <c r="B3" s="205" t="s">
        <v>85</v>
      </c>
      <c r="C3" s="205" t="s">
        <v>76</v>
      </c>
      <c r="D3" s="205" t="s">
        <v>77</v>
      </c>
      <c r="E3" s="205" t="s">
        <v>78</v>
      </c>
      <c r="F3" s="205" t="s">
        <v>88</v>
      </c>
      <c r="G3" s="205" t="s">
        <v>79</v>
      </c>
      <c r="H3" s="205" t="s">
        <v>80</v>
      </c>
      <c r="I3" s="205" t="s">
        <v>81</v>
      </c>
      <c r="J3" s="205" t="s">
        <v>82</v>
      </c>
      <c r="K3" s="205" t="s">
        <v>83</v>
      </c>
      <c r="L3" s="205" t="s">
        <v>84</v>
      </c>
      <c r="M3" s="205" t="s">
        <v>86</v>
      </c>
      <c r="N3" s="205" t="s">
        <v>87</v>
      </c>
      <c r="O3" s="205" t="s">
        <v>89</v>
      </c>
      <c r="P3" s="205" t="s">
        <v>7</v>
      </c>
    </row>
    <row r="4" spans="1:18" s="110" customFormat="1" ht="12" customHeight="1" x14ac:dyDescent="0.2">
      <c r="A4" s="170" t="s">
        <v>59</v>
      </c>
      <c r="B4" s="203">
        <f>SUM(B5:B20)</f>
        <v>4745.2632719999974</v>
      </c>
      <c r="C4" s="203">
        <f>SUM(C5:C20)</f>
        <v>6420.7402489999995</v>
      </c>
      <c r="D4" s="203">
        <f t="shared" ref="D4:P4" si="0">SUM(D5:D20)</f>
        <v>6815.1713330000057</v>
      </c>
      <c r="E4" s="203">
        <f t="shared" si="0"/>
        <v>6353.025412</v>
      </c>
      <c r="F4" s="203">
        <f>SUM(F5:F20)</f>
        <v>3531.5954839999999</v>
      </c>
      <c r="G4" s="203">
        <f t="shared" si="0"/>
        <v>4176.4223300000012</v>
      </c>
      <c r="H4" s="203">
        <f t="shared" si="0"/>
        <v>2252.8304510000007</v>
      </c>
      <c r="I4" s="203">
        <f t="shared" si="0"/>
        <v>23231.952802000003</v>
      </c>
      <c r="J4" s="203">
        <f t="shared" si="0"/>
        <v>5870.7266549999986</v>
      </c>
      <c r="K4" s="203">
        <f t="shared" si="0"/>
        <v>5833.9846000000007</v>
      </c>
      <c r="L4" s="203">
        <f t="shared" si="0"/>
        <v>5393.0572549999997</v>
      </c>
      <c r="M4" s="203">
        <f t="shared" si="0"/>
        <v>22815.711557999995</v>
      </c>
      <c r="N4" s="203">
        <f t="shared" si="0"/>
        <v>28990.970713999988</v>
      </c>
      <c r="O4" s="203">
        <f t="shared" si="0"/>
        <v>6405.4099130000031</v>
      </c>
      <c r="P4" s="203">
        <f t="shared" si="0"/>
        <v>132836.86202799997</v>
      </c>
    </row>
    <row r="5" spans="1:18" s="7" customFormat="1" ht="12" customHeight="1" x14ac:dyDescent="0.2">
      <c r="A5" s="169" t="s">
        <v>40</v>
      </c>
      <c r="B5" s="204">
        <v>0</v>
      </c>
      <c r="C5" s="204">
        <v>2260.9462830000007</v>
      </c>
      <c r="D5" s="204">
        <v>461.73021</v>
      </c>
      <c r="E5" s="204">
        <v>470.84171700000002</v>
      </c>
      <c r="F5" s="204">
        <v>1432.1543229999997</v>
      </c>
      <c r="G5" s="204">
        <v>787.91385400000036</v>
      </c>
      <c r="H5" s="204">
        <v>3.147717000000001</v>
      </c>
      <c r="I5" s="204">
        <v>6312.8553850000026</v>
      </c>
      <c r="J5" s="204">
        <v>149.620316</v>
      </c>
      <c r="K5" s="204">
        <v>133.58707499999994</v>
      </c>
      <c r="L5" s="204">
        <v>1632.1289459999996</v>
      </c>
      <c r="M5" s="204">
        <v>1902.2692770000008</v>
      </c>
      <c r="N5" s="204">
        <v>9437.8108289999964</v>
      </c>
      <c r="O5" s="204">
        <v>597.30575900000008</v>
      </c>
      <c r="P5" s="204">
        <f>SUM(B5:O5)</f>
        <v>25582.311690999999</v>
      </c>
    </row>
    <row r="6" spans="1:18" s="7" customFormat="1" ht="12" customHeight="1" x14ac:dyDescent="0.2">
      <c r="A6" s="169" t="s">
        <v>39</v>
      </c>
      <c r="B6" s="204">
        <v>144.84120000000001</v>
      </c>
      <c r="C6" s="204">
        <v>401.93274400000058</v>
      </c>
      <c r="D6" s="204">
        <v>288.77616200000006</v>
      </c>
      <c r="E6" s="204">
        <v>55.783152000000008</v>
      </c>
      <c r="F6" s="204">
        <v>617.26423199999999</v>
      </c>
      <c r="G6" s="204">
        <v>391.02842300000015</v>
      </c>
      <c r="H6" s="204">
        <v>39.877790000000012</v>
      </c>
      <c r="I6" s="204">
        <v>334.73404900000008</v>
      </c>
      <c r="J6" s="204">
        <v>330.73394399999984</v>
      </c>
      <c r="K6" s="204">
        <v>414.0379829999996</v>
      </c>
      <c r="L6" s="204">
        <v>357.14301499999988</v>
      </c>
      <c r="M6" s="204">
        <v>436.0385169999999</v>
      </c>
      <c r="N6" s="204">
        <v>85.966508999999974</v>
      </c>
      <c r="O6" s="204">
        <v>143.09234500000002</v>
      </c>
      <c r="P6" s="204">
        <f t="shared" ref="P6:P20" si="1">SUM(B6:O6)</f>
        <v>4041.2500650000002</v>
      </c>
    </row>
    <row r="7" spans="1:18" s="7" customFormat="1" ht="12" customHeight="1" x14ac:dyDescent="0.2">
      <c r="A7" s="169" t="s">
        <v>38</v>
      </c>
      <c r="B7" s="204">
        <v>0</v>
      </c>
      <c r="C7" s="204">
        <v>0</v>
      </c>
      <c r="D7" s="204">
        <v>0.18758000000000002</v>
      </c>
      <c r="E7" s="204">
        <v>0</v>
      </c>
      <c r="F7" s="204">
        <v>0</v>
      </c>
      <c r="G7" s="204">
        <v>2.6560600000000001</v>
      </c>
      <c r="H7" s="204">
        <v>0.17066999999999999</v>
      </c>
      <c r="I7" s="204">
        <v>7823.9158529999995</v>
      </c>
      <c r="J7" s="204">
        <v>0.78632000000000002</v>
      </c>
      <c r="K7" s="204">
        <v>0</v>
      </c>
      <c r="L7" s="204">
        <v>0</v>
      </c>
      <c r="M7" s="204">
        <v>0</v>
      </c>
      <c r="N7" s="204">
        <v>2.6995</v>
      </c>
      <c r="O7" s="204">
        <v>33.113259999999997</v>
      </c>
      <c r="P7" s="204">
        <f t="shared" si="1"/>
        <v>7863.529242999999</v>
      </c>
    </row>
    <row r="8" spans="1:18" s="7" customFormat="1" ht="12" customHeight="1" x14ac:dyDescent="0.2">
      <c r="A8" s="169" t="s">
        <v>60</v>
      </c>
      <c r="B8" s="204">
        <v>0</v>
      </c>
      <c r="C8" s="204">
        <v>7.0499999999999993E-2</v>
      </c>
      <c r="D8" s="204">
        <v>7.5039999999999996</v>
      </c>
      <c r="E8" s="204">
        <v>0</v>
      </c>
      <c r="F8" s="204">
        <v>1.57178</v>
      </c>
      <c r="G8" s="204">
        <v>5.8966000000000003</v>
      </c>
      <c r="H8" s="204">
        <v>0.85265999999999997</v>
      </c>
      <c r="I8" s="204">
        <v>0.60499000000000003</v>
      </c>
      <c r="J8" s="204">
        <v>0.169179</v>
      </c>
      <c r="K8" s="204">
        <v>37.72645</v>
      </c>
      <c r="L8" s="204">
        <v>5.6279799999999973</v>
      </c>
      <c r="M8" s="204">
        <v>53.529320999999996</v>
      </c>
      <c r="N8" s="204">
        <v>0.67103000000000002</v>
      </c>
      <c r="O8" s="204">
        <v>0.21199999999999999</v>
      </c>
      <c r="P8" s="204">
        <f t="shared" si="1"/>
        <v>114.43648999999999</v>
      </c>
    </row>
    <row r="9" spans="1:18" s="7" customFormat="1" ht="12" customHeight="1" x14ac:dyDescent="0.2">
      <c r="A9" s="169" t="s">
        <v>61</v>
      </c>
      <c r="B9" s="204">
        <v>38.308129999999998</v>
      </c>
      <c r="C9" s="204">
        <v>0</v>
      </c>
      <c r="D9" s="204">
        <v>0.26641500000000001</v>
      </c>
      <c r="E9" s="204">
        <v>4.0168699999999999</v>
      </c>
      <c r="F9" s="204">
        <v>0.46822000000000003</v>
      </c>
      <c r="G9" s="204">
        <v>0</v>
      </c>
      <c r="H9" s="204">
        <v>1.3615200000000001</v>
      </c>
      <c r="I9" s="204">
        <v>0</v>
      </c>
      <c r="J9" s="204">
        <v>0</v>
      </c>
      <c r="K9" s="204">
        <v>0</v>
      </c>
      <c r="L9" s="204">
        <v>0.93600000000000005</v>
      </c>
      <c r="M9" s="204">
        <v>0</v>
      </c>
      <c r="N9" s="204">
        <v>53.737200000000001</v>
      </c>
      <c r="O9" s="204">
        <v>2.04122</v>
      </c>
      <c r="P9" s="204">
        <f t="shared" si="1"/>
        <v>101.135575</v>
      </c>
    </row>
    <row r="10" spans="1:18" s="7" customFormat="1" ht="12" customHeight="1" x14ac:dyDescent="0.2">
      <c r="A10" s="169" t="s">
        <v>62</v>
      </c>
      <c r="B10" s="204">
        <v>0</v>
      </c>
      <c r="C10" s="204">
        <v>0</v>
      </c>
      <c r="D10" s="204">
        <v>0.21797900000000001</v>
      </c>
      <c r="E10" s="204">
        <v>1.58701</v>
      </c>
      <c r="F10" s="204">
        <v>0.15619999999999998</v>
      </c>
      <c r="G10" s="204">
        <v>1.1099999999999997E-2</v>
      </c>
      <c r="H10" s="204">
        <v>0</v>
      </c>
      <c r="I10" s="204">
        <v>0</v>
      </c>
      <c r="J10" s="204">
        <v>0</v>
      </c>
      <c r="K10" s="204">
        <v>0</v>
      </c>
      <c r="L10" s="204">
        <v>0</v>
      </c>
      <c r="M10" s="204">
        <v>0</v>
      </c>
      <c r="N10" s="204">
        <v>7.2999999999999995E-2</v>
      </c>
      <c r="O10" s="204">
        <v>0</v>
      </c>
      <c r="P10" s="204">
        <f t="shared" si="1"/>
        <v>2.0452889999999999</v>
      </c>
      <c r="R10" s="8"/>
    </row>
    <row r="11" spans="1:18" s="7" customFormat="1" ht="12" customHeight="1" x14ac:dyDescent="0.2">
      <c r="A11" s="169" t="s">
        <v>37</v>
      </c>
      <c r="B11" s="204">
        <v>0</v>
      </c>
      <c r="C11" s="204">
        <v>1780.2183580000001</v>
      </c>
      <c r="D11" s="204">
        <v>14.84328</v>
      </c>
      <c r="E11" s="204">
        <v>4323.0050590000001</v>
      </c>
      <c r="F11" s="204">
        <v>326.34996100000001</v>
      </c>
      <c r="G11" s="204">
        <v>1652.0047200000001</v>
      </c>
      <c r="H11" s="204">
        <v>79.781709000000021</v>
      </c>
      <c r="I11" s="204">
        <v>656.86595999999986</v>
      </c>
      <c r="J11" s="204">
        <v>1811.8646250000002</v>
      </c>
      <c r="K11" s="204">
        <v>4669.0617310000007</v>
      </c>
      <c r="L11" s="204">
        <v>2183.2352189999997</v>
      </c>
      <c r="M11" s="204">
        <v>11191.787936000002</v>
      </c>
      <c r="N11" s="204">
        <v>16097.069710999995</v>
      </c>
      <c r="O11" s="204">
        <v>2032.6049410000001</v>
      </c>
      <c r="P11" s="204">
        <f t="shared" si="1"/>
        <v>46818.693209999998</v>
      </c>
    </row>
    <row r="12" spans="1:18" s="7" customFormat="1" ht="12" customHeight="1" x14ac:dyDescent="0.2">
      <c r="A12" s="169" t="s">
        <v>72</v>
      </c>
      <c r="B12" s="204">
        <v>0</v>
      </c>
      <c r="C12" s="204">
        <v>1206.79</v>
      </c>
      <c r="D12" s="204">
        <v>0</v>
      </c>
      <c r="E12" s="204">
        <v>0</v>
      </c>
      <c r="F12" s="204">
        <v>378.85599999999999</v>
      </c>
      <c r="G12" s="204">
        <v>0</v>
      </c>
      <c r="H12" s="204">
        <v>0</v>
      </c>
      <c r="I12" s="204">
        <v>0</v>
      </c>
      <c r="J12" s="204">
        <v>0</v>
      </c>
      <c r="K12" s="204">
        <v>0</v>
      </c>
      <c r="L12" s="204">
        <v>0</v>
      </c>
      <c r="M12" s="204">
        <v>0</v>
      </c>
      <c r="N12" s="204">
        <v>0</v>
      </c>
      <c r="O12" s="204">
        <v>0</v>
      </c>
      <c r="P12" s="204">
        <f t="shared" si="1"/>
        <v>1585.646</v>
      </c>
    </row>
    <row r="13" spans="1:18" s="7" customFormat="1" ht="12" customHeight="1" x14ac:dyDescent="0.2">
      <c r="A13" s="169" t="s">
        <v>36</v>
      </c>
      <c r="B13" s="204">
        <v>0</v>
      </c>
      <c r="C13" s="204">
        <v>0</v>
      </c>
      <c r="D13" s="204">
        <v>0</v>
      </c>
      <c r="E13" s="204">
        <v>0</v>
      </c>
      <c r="F13" s="204">
        <v>0</v>
      </c>
      <c r="G13" s="204">
        <v>0</v>
      </c>
      <c r="H13" s="204">
        <v>0</v>
      </c>
      <c r="I13" s="204">
        <v>0</v>
      </c>
      <c r="J13" s="204">
        <v>0</v>
      </c>
      <c r="K13" s="204">
        <v>0</v>
      </c>
      <c r="L13" s="204">
        <v>0</v>
      </c>
      <c r="M13" s="204">
        <v>5.6000000000000001E-2</v>
      </c>
      <c r="N13" s="204">
        <v>0</v>
      </c>
      <c r="O13" s="204">
        <v>0</v>
      </c>
      <c r="P13" s="204">
        <f t="shared" si="1"/>
        <v>5.6000000000000001E-2</v>
      </c>
    </row>
    <row r="14" spans="1:18" s="7" customFormat="1" ht="12" customHeight="1" x14ac:dyDescent="0.2">
      <c r="A14" s="169" t="s">
        <v>35</v>
      </c>
      <c r="B14" s="204">
        <v>0</v>
      </c>
      <c r="C14" s="204">
        <v>0</v>
      </c>
      <c r="D14" s="204">
        <v>70.836970000000008</v>
      </c>
      <c r="E14" s="204">
        <v>10.062100000000001</v>
      </c>
      <c r="F14" s="204">
        <v>32.517000000000003</v>
      </c>
      <c r="G14" s="204">
        <v>0</v>
      </c>
      <c r="H14" s="204">
        <v>10.527040000000001</v>
      </c>
      <c r="I14" s="204">
        <v>1547.8640399999997</v>
      </c>
      <c r="J14" s="204">
        <v>656.05632100000003</v>
      </c>
      <c r="K14" s="204">
        <v>111.929</v>
      </c>
      <c r="L14" s="204">
        <v>0</v>
      </c>
      <c r="M14" s="204">
        <v>2696.268</v>
      </c>
      <c r="N14" s="204">
        <v>1183.52523</v>
      </c>
      <c r="O14" s="204">
        <v>412.01299999999998</v>
      </c>
      <c r="P14" s="204">
        <f t="shared" si="1"/>
        <v>6731.5987009999999</v>
      </c>
    </row>
    <row r="15" spans="1:18" s="7" customFormat="1" ht="12" customHeight="1" x14ac:dyDescent="0.2">
      <c r="A15" s="169" t="s">
        <v>34</v>
      </c>
      <c r="B15" s="204">
        <v>0</v>
      </c>
      <c r="C15" s="204">
        <v>0</v>
      </c>
      <c r="D15" s="204">
        <v>0</v>
      </c>
      <c r="E15" s="204">
        <v>0</v>
      </c>
      <c r="F15" s="204">
        <v>0</v>
      </c>
      <c r="G15" s="204">
        <v>0</v>
      </c>
      <c r="H15" s="204">
        <v>0</v>
      </c>
      <c r="I15" s="204">
        <v>0</v>
      </c>
      <c r="J15" s="204">
        <v>0.34292999999999996</v>
      </c>
      <c r="K15" s="204">
        <v>0</v>
      </c>
      <c r="L15" s="204">
        <v>0</v>
      </c>
      <c r="M15" s="204">
        <v>23.977400000000003</v>
      </c>
      <c r="N15" s="204">
        <v>0</v>
      </c>
      <c r="O15" s="204">
        <v>222.82900000000001</v>
      </c>
      <c r="P15" s="204">
        <f t="shared" si="1"/>
        <v>247.14933000000002</v>
      </c>
    </row>
    <row r="16" spans="1:18" s="7" customFormat="1" ht="12" customHeight="1" x14ac:dyDescent="0.2">
      <c r="A16" s="169" t="s">
        <v>33</v>
      </c>
      <c r="B16" s="204">
        <v>1174.42643</v>
      </c>
      <c r="C16" s="204">
        <v>8.5290280000000003</v>
      </c>
      <c r="D16" s="204">
        <v>1905.884996</v>
      </c>
      <c r="E16" s="204">
        <v>2.7429320000000001</v>
      </c>
      <c r="F16" s="204">
        <v>10.754507</v>
      </c>
      <c r="G16" s="204">
        <v>0</v>
      </c>
      <c r="H16" s="204">
        <v>768.36260000000004</v>
      </c>
      <c r="I16" s="204">
        <v>127.322658</v>
      </c>
      <c r="J16" s="204">
        <v>476.35979099999997</v>
      </c>
      <c r="K16" s="204">
        <v>0</v>
      </c>
      <c r="L16" s="204">
        <v>295.983836</v>
      </c>
      <c r="M16" s="204">
        <v>88.850999999999999</v>
      </c>
      <c r="N16" s="204">
        <v>19.648669999999999</v>
      </c>
      <c r="O16" s="204">
        <v>82.595999999999989</v>
      </c>
      <c r="P16" s="204">
        <f t="shared" si="1"/>
        <v>4961.4624479999993</v>
      </c>
    </row>
    <row r="17" spans="1:18" s="7" customFormat="1" ht="12" customHeight="1" x14ac:dyDescent="0.2">
      <c r="A17" s="169" t="s">
        <v>32</v>
      </c>
      <c r="B17" s="204">
        <v>0</v>
      </c>
      <c r="C17" s="204">
        <v>2.987959</v>
      </c>
      <c r="D17" s="204">
        <v>0</v>
      </c>
      <c r="E17" s="204">
        <v>83.772900000000007</v>
      </c>
      <c r="F17" s="204">
        <v>0</v>
      </c>
      <c r="G17" s="204">
        <v>0</v>
      </c>
      <c r="H17" s="204">
        <v>0</v>
      </c>
      <c r="I17" s="204">
        <v>3624.1372190000002</v>
      </c>
      <c r="J17" s="204">
        <v>0.49497000000000002</v>
      </c>
      <c r="K17" s="204">
        <v>0</v>
      </c>
      <c r="L17" s="204">
        <v>2.3679999999999999</v>
      </c>
      <c r="M17" s="204">
        <v>740.64406199999974</v>
      </c>
      <c r="N17" s="204">
        <v>889.91499999999996</v>
      </c>
      <c r="O17" s="204">
        <v>1335.2232100000001</v>
      </c>
      <c r="P17" s="204">
        <f t="shared" si="1"/>
        <v>6679.5433199999998</v>
      </c>
      <c r="R17" s="8"/>
    </row>
    <row r="18" spans="1:18" s="7" customFormat="1" ht="12" customHeight="1" x14ac:dyDescent="0.2">
      <c r="A18" s="169" t="s">
        <v>3</v>
      </c>
      <c r="B18" s="204">
        <v>0</v>
      </c>
      <c r="C18" s="204">
        <v>0</v>
      </c>
      <c r="D18" s="204">
        <v>0</v>
      </c>
      <c r="E18" s="204">
        <v>0</v>
      </c>
      <c r="F18" s="204">
        <v>0</v>
      </c>
      <c r="G18" s="204">
        <v>0</v>
      </c>
      <c r="H18" s="204">
        <v>0</v>
      </c>
      <c r="I18" s="204">
        <v>0</v>
      </c>
      <c r="J18" s="204">
        <v>0</v>
      </c>
      <c r="K18" s="204">
        <v>0</v>
      </c>
      <c r="L18" s="204">
        <v>0</v>
      </c>
      <c r="M18" s="204">
        <v>0</v>
      </c>
      <c r="N18" s="204">
        <v>0</v>
      </c>
      <c r="O18" s="204">
        <v>0</v>
      </c>
      <c r="P18" s="204">
        <f t="shared" si="1"/>
        <v>0</v>
      </c>
    </row>
    <row r="19" spans="1:18" s="7" customFormat="1" ht="12" customHeight="1" x14ac:dyDescent="0.2">
      <c r="A19" s="169" t="s">
        <v>31</v>
      </c>
      <c r="B19" s="204">
        <v>4.5999999999999999E-2</v>
      </c>
      <c r="C19" s="204">
        <v>32.415395000000011</v>
      </c>
      <c r="D19" s="204">
        <v>10.527915999999998</v>
      </c>
      <c r="E19" s="204">
        <v>0.67202700000000004</v>
      </c>
      <c r="F19" s="204">
        <v>1.4142670000000006</v>
      </c>
      <c r="G19" s="204">
        <v>4.0995580000000009</v>
      </c>
      <c r="H19" s="204">
        <v>17.552900000000001</v>
      </c>
      <c r="I19" s="204">
        <v>70.898881000000003</v>
      </c>
      <c r="J19" s="204">
        <v>101.80052700000003</v>
      </c>
      <c r="K19" s="204">
        <v>2.7976010000000016</v>
      </c>
      <c r="L19" s="204">
        <v>8.8414359999999999</v>
      </c>
      <c r="M19" s="204">
        <v>28.530646999999998</v>
      </c>
      <c r="N19" s="204">
        <v>5.303852</v>
      </c>
      <c r="O19" s="204">
        <v>2.2063290000000002</v>
      </c>
      <c r="P19" s="204">
        <f t="shared" si="1"/>
        <v>287.10733600000009</v>
      </c>
    </row>
    <row r="20" spans="1:18" s="7" customFormat="1" ht="12" customHeight="1" x14ac:dyDescent="0.2">
      <c r="A20" s="169" t="s">
        <v>30</v>
      </c>
      <c r="B20" s="204">
        <v>3387.6415119999974</v>
      </c>
      <c r="C20" s="204">
        <v>726.84998199999905</v>
      </c>
      <c r="D20" s="204">
        <v>4054.3958250000051</v>
      </c>
      <c r="E20" s="204">
        <v>1400.541645</v>
      </c>
      <c r="F20" s="204">
        <v>730.08899399999984</v>
      </c>
      <c r="G20" s="204">
        <v>1332.8120150000004</v>
      </c>
      <c r="H20" s="204">
        <v>1331.1958450000004</v>
      </c>
      <c r="I20" s="204">
        <v>2732.7537670000006</v>
      </c>
      <c r="J20" s="204">
        <v>2342.4977319999994</v>
      </c>
      <c r="K20" s="204">
        <v>464.84476000000006</v>
      </c>
      <c r="L20" s="204">
        <v>906.792823</v>
      </c>
      <c r="M20" s="204">
        <v>5653.7593979999956</v>
      </c>
      <c r="N20" s="204">
        <v>1214.5501829999989</v>
      </c>
      <c r="O20" s="204">
        <v>1542.1728490000035</v>
      </c>
      <c r="P20" s="204">
        <f t="shared" si="1"/>
        <v>27820.897329999996</v>
      </c>
    </row>
    <row r="21" spans="1:18" s="4" customFormat="1" ht="11.25" x14ac:dyDescent="0.2">
      <c r="A21" s="208"/>
      <c r="P21" s="3"/>
    </row>
    <row r="22" spans="1:18" s="7" customFormat="1" x14ac:dyDescent="0.2">
      <c r="A22" s="67"/>
      <c r="B22" s="68"/>
      <c r="C22" s="68"/>
      <c r="D22" s="68"/>
      <c r="E22" s="68"/>
      <c r="F22" s="68"/>
      <c r="G22" s="68"/>
      <c r="H22" s="68"/>
      <c r="I22" s="68"/>
      <c r="J22" s="68"/>
      <c r="K22" s="68"/>
      <c r="L22" s="68"/>
      <c r="M22" s="68"/>
      <c r="N22" s="68"/>
      <c r="O22" s="68"/>
      <c r="P22" s="67"/>
    </row>
    <row r="23" spans="1:18" s="7" customFormat="1" x14ac:dyDescent="0.2">
      <c r="A23" s="67"/>
      <c r="B23" s="68"/>
      <c r="C23" s="68"/>
      <c r="D23" s="68"/>
      <c r="E23" s="68"/>
      <c r="F23" s="68"/>
      <c r="G23" s="68"/>
      <c r="H23" s="68"/>
      <c r="I23" s="68"/>
      <c r="J23" s="68"/>
      <c r="K23" s="68"/>
      <c r="L23" s="68"/>
      <c r="M23" s="68"/>
      <c r="N23" s="68"/>
      <c r="O23" s="68"/>
      <c r="P23" s="68"/>
    </row>
    <row r="24" spans="1:18" s="7" customFormat="1" x14ac:dyDescent="0.2">
      <c r="A24" s="67"/>
      <c r="B24" s="68"/>
      <c r="C24" s="68"/>
      <c r="D24" s="68"/>
      <c r="E24" s="68"/>
      <c r="F24" s="68"/>
      <c r="G24" s="68"/>
      <c r="H24" s="68"/>
      <c r="I24" s="68"/>
      <c r="J24" s="68"/>
      <c r="K24" s="68"/>
      <c r="L24" s="68"/>
      <c r="M24" s="68"/>
      <c r="N24" s="68"/>
      <c r="O24" s="68"/>
      <c r="P24" s="68"/>
      <c r="Q24" s="69"/>
    </row>
    <row r="25" spans="1:18" s="7" customFormat="1" x14ac:dyDescent="0.2">
      <c r="A25" s="67"/>
      <c r="B25" s="68"/>
      <c r="C25" s="68"/>
      <c r="D25" s="68"/>
      <c r="E25" s="68"/>
      <c r="F25" s="68"/>
      <c r="G25" s="68"/>
      <c r="H25" s="68"/>
      <c r="I25" s="68"/>
      <c r="J25" s="68"/>
      <c r="K25" s="68"/>
      <c r="L25" s="68"/>
      <c r="M25" s="68"/>
      <c r="N25" s="68"/>
      <c r="O25" s="68"/>
      <c r="P25" s="68"/>
      <c r="Q25" s="69"/>
    </row>
    <row r="26" spans="1:18" s="7" customFormat="1" x14ac:dyDescent="0.2">
      <c r="A26" s="67"/>
      <c r="B26" s="68"/>
      <c r="C26" s="68"/>
      <c r="D26" s="68"/>
      <c r="E26" s="68"/>
      <c r="F26" s="68"/>
      <c r="G26" s="68"/>
      <c r="H26" s="68"/>
      <c r="I26" s="68"/>
      <c r="J26" s="68"/>
      <c r="K26" s="68"/>
      <c r="L26" s="68"/>
      <c r="M26" s="68"/>
      <c r="N26" s="68"/>
      <c r="O26" s="68"/>
      <c r="P26" s="68"/>
    </row>
    <row r="27" spans="1:18" s="7" customFormat="1" x14ac:dyDescent="0.2">
      <c r="A27" s="67"/>
      <c r="B27" s="68"/>
      <c r="C27" s="68"/>
      <c r="D27" s="68"/>
      <c r="E27" s="68"/>
      <c r="F27" s="68"/>
      <c r="G27" s="68"/>
      <c r="H27" s="68"/>
      <c r="I27" s="68"/>
      <c r="J27" s="68"/>
      <c r="K27" s="68"/>
      <c r="L27" s="68"/>
      <c r="M27" s="68"/>
      <c r="N27" s="68"/>
      <c r="O27" s="68"/>
      <c r="P27" s="68"/>
    </row>
    <row r="28" spans="1:18" s="7" customFormat="1" x14ac:dyDescent="0.2">
      <c r="A28" s="67"/>
      <c r="B28" s="68"/>
      <c r="C28" s="68"/>
      <c r="D28" s="68"/>
      <c r="E28" s="68"/>
      <c r="F28" s="68"/>
      <c r="G28" s="68"/>
      <c r="H28" s="68"/>
      <c r="I28" s="68"/>
      <c r="J28" s="68"/>
      <c r="K28" s="68"/>
      <c r="L28" s="68"/>
      <c r="M28" s="68"/>
      <c r="N28" s="68"/>
      <c r="O28" s="68"/>
      <c r="P28" s="68"/>
    </row>
    <row r="29" spans="1:18" s="7" customFormat="1" x14ac:dyDescent="0.2">
      <c r="A29" s="67"/>
      <c r="B29" s="68"/>
      <c r="C29" s="68"/>
      <c r="D29" s="68"/>
      <c r="E29" s="68"/>
      <c r="F29" s="68"/>
      <c r="G29" s="68"/>
      <c r="H29" s="68"/>
      <c r="I29" s="68"/>
      <c r="J29" s="68"/>
      <c r="K29" s="68"/>
      <c r="L29" s="68"/>
      <c r="M29" s="68"/>
      <c r="N29" s="68"/>
      <c r="O29" s="68"/>
      <c r="P29" s="68"/>
    </row>
    <row r="30" spans="1:18" s="7" customFormat="1" x14ac:dyDescent="0.2">
      <c r="A30" s="67"/>
      <c r="B30" s="68"/>
      <c r="C30" s="68"/>
      <c r="D30" s="68"/>
      <c r="E30" s="68"/>
      <c r="F30" s="68"/>
      <c r="G30" s="68"/>
      <c r="H30" s="68"/>
      <c r="I30" s="68"/>
      <c r="J30" s="68"/>
      <c r="K30" s="68"/>
      <c r="L30" s="68"/>
      <c r="M30" s="68"/>
      <c r="N30" s="68"/>
      <c r="O30" s="68"/>
      <c r="P30" s="68"/>
    </row>
    <row r="31" spans="1:18" s="7" customFormat="1" x14ac:dyDescent="0.2">
      <c r="A31" s="67"/>
      <c r="B31" s="68"/>
      <c r="C31" s="68"/>
      <c r="D31" s="68"/>
      <c r="E31" s="68"/>
      <c r="F31" s="68"/>
      <c r="G31" s="68"/>
      <c r="H31" s="68"/>
      <c r="I31" s="68"/>
      <c r="J31" s="68"/>
      <c r="K31" s="68"/>
      <c r="L31" s="68"/>
      <c r="M31" s="68"/>
      <c r="N31" s="68"/>
      <c r="O31" s="68"/>
      <c r="P31" s="68"/>
    </row>
    <row r="32" spans="1:18" s="7" customFormat="1" x14ac:dyDescent="0.2">
      <c r="A32" s="67"/>
      <c r="B32" s="68"/>
      <c r="C32" s="68"/>
      <c r="D32" s="68"/>
      <c r="E32" s="68"/>
      <c r="F32" s="68"/>
      <c r="G32" s="68"/>
      <c r="H32" s="68"/>
      <c r="I32" s="68"/>
      <c r="J32" s="68"/>
      <c r="K32" s="68"/>
      <c r="L32" s="68"/>
      <c r="M32" s="68"/>
      <c r="N32" s="68"/>
      <c r="O32" s="68"/>
      <c r="P32" s="68"/>
    </row>
    <row r="33" spans="1:16" s="7" customFormat="1" x14ac:dyDescent="0.2">
      <c r="A33" s="67"/>
      <c r="B33" s="68"/>
      <c r="C33" s="68"/>
      <c r="D33" s="68"/>
      <c r="E33" s="68"/>
      <c r="F33" s="68"/>
      <c r="G33" s="68"/>
      <c r="H33" s="68"/>
      <c r="I33" s="68"/>
      <c r="J33" s="68"/>
      <c r="K33" s="68"/>
      <c r="L33" s="68"/>
      <c r="M33" s="68"/>
      <c r="N33" s="68"/>
      <c r="O33" s="68"/>
      <c r="P33" s="68"/>
    </row>
    <row r="34" spans="1:16" s="7" customFormat="1" x14ac:dyDescent="0.2">
      <c r="A34" s="67"/>
      <c r="B34" s="68"/>
      <c r="C34" s="68"/>
      <c r="D34" s="68"/>
      <c r="E34" s="68"/>
      <c r="F34" s="68"/>
      <c r="G34" s="68"/>
      <c r="H34" s="68"/>
      <c r="I34" s="68"/>
      <c r="J34" s="68"/>
      <c r="K34" s="68"/>
      <c r="L34" s="68"/>
      <c r="M34" s="68"/>
      <c r="N34" s="68"/>
      <c r="O34" s="68"/>
      <c r="P34" s="68"/>
    </row>
    <row r="35" spans="1:16" s="7" customFormat="1" x14ac:dyDescent="0.2">
      <c r="A35" s="67"/>
      <c r="B35" s="68"/>
      <c r="C35" s="68"/>
      <c r="D35" s="68"/>
      <c r="E35" s="68"/>
      <c r="F35" s="68"/>
      <c r="G35" s="68"/>
      <c r="H35" s="68"/>
      <c r="I35" s="68"/>
      <c r="J35" s="68"/>
      <c r="K35" s="68"/>
      <c r="L35" s="68"/>
      <c r="M35" s="68"/>
      <c r="N35" s="68"/>
      <c r="O35" s="68"/>
      <c r="P35" s="68"/>
    </row>
    <row r="36" spans="1:16" s="7" customFormat="1" x14ac:dyDescent="0.2">
      <c r="A36" s="67"/>
      <c r="B36" s="68"/>
      <c r="C36" s="68"/>
      <c r="D36" s="68"/>
      <c r="E36" s="68"/>
      <c r="F36" s="68"/>
      <c r="G36" s="68"/>
      <c r="H36" s="68"/>
      <c r="I36" s="68"/>
      <c r="J36" s="68"/>
      <c r="K36" s="68"/>
      <c r="L36" s="68"/>
      <c r="M36" s="68"/>
      <c r="N36" s="68"/>
      <c r="O36" s="68"/>
      <c r="P36" s="68"/>
    </row>
    <row r="37" spans="1:16" s="7" customFormat="1" x14ac:dyDescent="0.2">
      <c r="A37" s="67"/>
      <c r="B37" s="68"/>
      <c r="C37" s="68"/>
      <c r="D37" s="68"/>
      <c r="E37" s="68"/>
      <c r="F37" s="68"/>
      <c r="G37" s="68"/>
      <c r="H37" s="68"/>
      <c r="I37" s="68"/>
      <c r="J37" s="68"/>
      <c r="K37" s="68"/>
      <c r="L37" s="68"/>
      <c r="M37" s="68"/>
      <c r="N37" s="68"/>
      <c r="O37" s="68"/>
      <c r="P37" s="68"/>
    </row>
    <row r="38" spans="1:16" s="7" customFormat="1" x14ac:dyDescent="0.2">
      <c r="A38" s="67"/>
      <c r="B38" s="68"/>
      <c r="C38" s="68"/>
      <c r="D38" s="68"/>
      <c r="E38" s="68"/>
      <c r="F38" s="68"/>
      <c r="G38" s="68"/>
      <c r="H38" s="68"/>
      <c r="I38" s="68"/>
      <c r="J38" s="68"/>
      <c r="K38" s="68"/>
      <c r="L38" s="68"/>
      <c r="M38" s="68"/>
      <c r="N38" s="68"/>
      <c r="O38" s="68"/>
      <c r="P38" s="68"/>
    </row>
    <row r="39" spans="1:16" s="7" customFormat="1" x14ac:dyDescent="0.2">
      <c r="A39" s="67"/>
      <c r="B39" s="68"/>
      <c r="C39" s="68"/>
      <c r="D39" s="68"/>
      <c r="E39" s="68"/>
      <c r="F39" s="68"/>
      <c r="G39" s="68"/>
      <c r="H39" s="68"/>
      <c r="I39" s="68"/>
      <c r="J39" s="68"/>
      <c r="K39" s="68"/>
      <c r="L39" s="68"/>
      <c r="M39" s="68"/>
      <c r="N39" s="68"/>
      <c r="O39" s="68"/>
      <c r="P39" s="68"/>
    </row>
    <row r="40" spans="1:16" s="7" customFormat="1" x14ac:dyDescent="0.2">
      <c r="A40" s="67"/>
      <c r="B40" s="68"/>
      <c r="C40" s="68"/>
      <c r="D40" s="68"/>
      <c r="E40" s="68"/>
      <c r="F40" s="68"/>
      <c r="G40" s="68"/>
      <c r="H40" s="68"/>
      <c r="I40" s="68"/>
      <c r="J40" s="68"/>
      <c r="K40" s="68"/>
      <c r="L40" s="68"/>
      <c r="M40" s="68"/>
      <c r="N40" s="68"/>
      <c r="O40" s="68"/>
      <c r="P40" s="68"/>
    </row>
    <row r="41" spans="1:16" s="7" customFormat="1" x14ac:dyDescent="0.2">
      <c r="A41" s="67"/>
      <c r="B41" s="68"/>
      <c r="C41" s="68"/>
      <c r="D41" s="68"/>
      <c r="E41" s="68"/>
      <c r="F41" s="68"/>
      <c r="G41" s="68"/>
      <c r="H41" s="68"/>
      <c r="I41" s="68"/>
      <c r="J41" s="68"/>
      <c r="K41" s="68"/>
      <c r="L41" s="68"/>
      <c r="M41" s="68"/>
      <c r="N41" s="68"/>
      <c r="O41" s="68"/>
      <c r="P41" s="68"/>
    </row>
    <row r="42" spans="1:16" s="7" customFormat="1" x14ac:dyDescent="0.2">
      <c r="A42" s="2"/>
      <c r="B42" s="2"/>
      <c r="C42" s="2"/>
      <c r="D42" s="2"/>
      <c r="E42" s="2"/>
      <c r="F42" s="2"/>
      <c r="G42" s="2"/>
      <c r="H42" s="2"/>
      <c r="I42" s="2"/>
      <c r="J42" s="2"/>
      <c r="K42" s="2"/>
      <c r="L42" s="2"/>
      <c r="M42" s="2"/>
      <c r="N42" s="2"/>
      <c r="O42" s="2"/>
      <c r="P42" s="2"/>
    </row>
    <row r="44" spans="1:16" x14ac:dyDescent="0.2">
      <c r="C44" s="70"/>
    </row>
    <row r="45" spans="1:16" x14ac:dyDescent="0.2">
      <c r="C45" s="70"/>
    </row>
    <row r="46" spans="1:16" x14ac:dyDescent="0.2">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C148F3-6171-44C0-BAD6-807D14DBBAAE}">
  <ds:schemaRefs>
    <ds:schemaRef ds:uri="http://schemas.microsoft.com/office/2006/metadata/propertie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5bf3f6dc-e993-4359-8647-cf971b7e723e"/>
    <ds:schemaRef ds:uri="14dc2d1e-e557-46df-b43d-86cdda3daf61"/>
    <ds:schemaRef ds:uri="http://www.w3.org/XML/1998/namespace"/>
  </ds:schemaRefs>
</ds:datastoreItem>
</file>

<file path=customXml/itemProps2.xml><?xml version="1.0" encoding="utf-8"?>
<ds:datastoreItem xmlns:ds="http://schemas.openxmlformats.org/officeDocument/2006/customXml" ds:itemID="{E82DD05D-22E0-4019-BE77-DF1C16FC999B}">
  <ds:schemaRefs>
    <ds:schemaRef ds:uri="http://schemas.microsoft.com/sharepoint/v3/contenttype/forms"/>
  </ds:schemaRefs>
</ds:datastoreItem>
</file>

<file path=customXml/itemProps3.xml><?xml version="1.0" encoding="utf-8"?>
<ds:datastoreItem xmlns:ds="http://schemas.openxmlformats.org/officeDocument/2006/customXml" ds:itemID="{C40EE897-94AE-4486-8AC8-0ABA38A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54</vt:i4>
      </vt:variant>
      <vt:variant>
        <vt:lpstr>Pojmenované oblasti</vt:lpstr>
      </vt:variant>
      <vt:variant>
        <vt:i4>1</vt:i4>
      </vt:variant>
    </vt:vector>
  </HeadingPairs>
  <TitlesOfParts>
    <vt:vector size="55" baseType="lpstr">
      <vt:lpstr>Titulní</vt:lpstr>
      <vt:lpstr>Obsah</vt:lpstr>
      <vt:lpstr>Úvod</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10.3</vt:lpstr>
      <vt:lpstr>10.4</vt:lpstr>
      <vt:lpstr>10.5</vt:lpstr>
      <vt:lpstr>10.6</vt:lpstr>
      <vt:lpstr>11.1</vt:lpstr>
      <vt:lpstr>11.2</vt:lpstr>
      <vt:lpstr>Obálka</vt:lpstr>
      <vt:lpstr>Cz</vt:lpstr>
      <vt:lpstr>Titulní!Oblast_tisku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Rosecký Daniel Ing.</cp:lastModifiedBy>
  <cp:lastPrinted>2025-06-20T07:59:38Z</cp:lastPrinted>
  <dcterms:created xsi:type="dcterms:W3CDTF">2006-03-02T11:20:40Z</dcterms:created>
  <dcterms:modified xsi:type="dcterms:W3CDTF">2025-06-20T08:01:17Z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