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2E001AC1-3883-4FF8-9EB7-1CEBA89C17B0}" xr6:coauthVersionLast="47" xr6:coauthVersionMax="47" xr10:uidLastSave="{00000000-0000-0000-0000-000000000000}"/>
  <workbookProtection workbookAlgorithmName="SHA-512" workbookHashValue="3fk5gxLI5zoff7Ftrx/wq0ZD9EPwOAHnkxOEw4PI4l8xHXqqGp4cm9qPHlZTWpcYQWo70Y50xbJfybzApUaTYg==" workbookSaltValue="Wjt0hjCYooxGAEOkyKZngw==" workbookSpinCount="100000" lockStructure="1"/>
  <bookViews>
    <workbookView xWindow="0" yWindow="0" windowWidth="30465" windowHeight="15585" xr2:uid="{02CE814D-7BF3-49E4-9478-1AD905B56441}"/>
  </bookViews>
  <sheets>
    <sheet name="ERÚ-P10" sheetId="1" r:id="rId1"/>
    <sheet name="vyrobce-M" sheetId="55" state="hidden" r:id="rId2"/>
    <sheet name="provozovny-M" sheetId="57" state="hidden" r:id="rId3"/>
  </sheets>
  <externalReferences>
    <externalReference r:id="rId4"/>
  </externalReferences>
  <definedNames>
    <definedName name="_211935770">'vyrobce-M'!$F$2:$F$3</definedName>
    <definedName name="_212238096">'vyrobce-M'!$G$2</definedName>
    <definedName name="_212238978">'vyrobce-M'!$H$2</definedName>
    <definedName name="_212339713">'vyrobce-M'!$I$2</definedName>
    <definedName name="_212339938">'vyrobce-M'!$J$2</definedName>
    <definedName name="_212340103">'vyrobce-M'!$K$2</definedName>
    <definedName name="_212340110">'vyrobce-M'!$L$2</definedName>
    <definedName name="_212340453">'vyrobce-M'!$M$2</definedName>
    <definedName name="_212441236">'vyrobce-M'!$N$2</definedName>
    <definedName name="_212442233">'vyrobce-M'!$O$2</definedName>
    <definedName name="_212442689">'vyrobce-M'!$P$2</definedName>
    <definedName name="_212544169">'vyrobce-M'!$Q$2</definedName>
    <definedName name="Zpusob_prokazovani">[1]Vzor!$I$7:$I$13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K6" i="1" s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A24" i="1"/>
  <c r="B10" i="1"/>
  <c r="C17" i="1" s="1"/>
</calcChain>
</file>

<file path=xl/sharedStrings.xml><?xml version="1.0" encoding="utf-8"?>
<sst xmlns="http://schemas.openxmlformats.org/spreadsheetml/2006/main" count="197" uniqueCount="143">
  <si>
    <t>ERÚ-P10: Výkaz držitele licence na výrobu plynu (biometan)</t>
  </si>
  <si>
    <t>název výrobce plynu</t>
  </si>
  <si>
    <t>licence na výrobu plynu</t>
  </si>
  <si>
    <t>druh plynu</t>
  </si>
  <si>
    <t xml:space="preserve">identifikace výrobny 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</si>
  <si>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</si>
  <si>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</si>
  <si>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</t>
  </si>
  <si>
    <t>rok</t>
  </si>
  <si>
    <r>
      <t>Instalovaná kapacita výrobny (Nm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/rok)</t>
    </r>
  </si>
  <si>
    <t xml:space="preserve">Specifikace </t>
  </si>
  <si>
    <t>Vykazující podle jiného právního předpisu do IS OTE</t>
  </si>
  <si>
    <t xml:space="preserve">Celkové množství dodaného plynu naměřené stanoveným měřidlem </t>
  </si>
  <si>
    <t>Množství vstřikovaných vyšších uhlovodíků do biometanu</t>
  </si>
  <si>
    <t>Celkové množství  biometanu dodaného z výrobny zákazníkům připojeným přímo na výrobnu plynu vyjma čerpacích stanic nebo výdejních jednotek</t>
  </si>
  <si>
    <t>Celkové množství biometanu dodaného přímo do distribuční soustavy nebo přepravní soustavy nebo prostřednictvím vlastního těžebního plynovodu nebo do plynárenského zařízení jiné výrobny plynu</t>
  </si>
  <si>
    <t>Celkové množství biometanu dodaného přímo do čerpací stanice nebo výdejní jednotky</t>
  </si>
  <si>
    <t>Množství pokročilého biometanu dodaného zákazníkům připojeným přímo na výrobnu plynu* vyjma čerpacích stanic nebo výdejních jednotek</t>
  </si>
  <si>
    <t>Množství pokročilého biometanu dodaného přímo do distribuční soustavy nebo přepravní soustavy nebo prostřednictvím vlastního těžebního plynovodu nebo do plynárenského zařízení jiné výrobny plynu*</t>
  </si>
  <si>
    <t>Množství pokročilého biometanu dodaného přímo do čerpací stanice nebo výdejní jednotky*</t>
  </si>
  <si>
    <t>Množství ostatního biometanu dodaného zákazníkům připojeným přímo na výrobnu plynu* vyjma čerpacích stanic nebo výdejních jednotek</t>
  </si>
  <si>
    <t>Množství ostatního biometanu dodaného přímo do distribuční soustavy nebo přepravní soustavy nebo prostřednictvím vlastního těžebního plynovodu nebo do  plynárenského zařízení jiné výrobny plynu*</t>
  </si>
  <si>
    <t>Množství ostatního biometanu dodaného přímo do čerpací stanice nebo výdejní jednotky*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</si>
  <si>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</si>
  <si>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</si>
  <si>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 xml:space="preserve">VSTUPY PRO VÝROBU </t>
  </si>
  <si>
    <t>Tab. 1</t>
  </si>
  <si>
    <t>Tab. 2</t>
  </si>
  <si>
    <t>Tab. 3</t>
  </si>
  <si>
    <t>Druh využitých surovin (biomasy) pro výrobu biometanu</t>
  </si>
  <si>
    <t>Označení dokladů prokazujících splnění kritérií udržitelnosti a úspory emisí skleníkových plynů využité biomasy**</t>
  </si>
  <si>
    <t>Energetická výtěžnost vstupní suroviny</t>
  </si>
  <si>
    <t>Spotřeba využitých surovin (biomasy) pro výrobu bioplynu</t>
  </si>
  <si>
    <t>Množství spotřebovaného bioplynu pro výrobu biometanu</t>
  </si>
  <si>
    <t>Druh zdroje</t>
  </si>
  <si>
    <t>Výhřevnost skládkového plynu</t>
  </si>
  <si>
    <t>Množství spotřebovaného skládkového plynu pro výrobu biometanu</t>
  </si>
  <si>
    <t>Označení dokladů prokazujících splnění kritérií úspory emisí skleníkových plynů**</t>
  </si>
  <si>
    <t>Výhřevnost kalového plynu</t>
  </si>
  <si>
    <t>Množství spotřebovaného kalového plynu pro výrobu
biometanu</t>
  </si>
  <si>
    <t>[-]</t>
  </si>
  <si>
    <t>[GJ/t]</t>
  </si>
  <si>
    <t>[t]</t>
  </si>
  <si>
    <t>[tis. m3]</t>
  </si>
  <si>
    <t>Skládkový plyn</t>
  </si>
  <si>
    <t>Kalový plyn</t>
  </si>
  <si>
    <t>Vypracoval:</t>
  </si>
  <si>
    <t>Telefon:</t>
  </si>
  <si>
    <t>E-mail:</t>
  </si>
  <si>
    <t>Datum:</t>
  </si>
  <si>
    <t>* Pro stanovení množství pokročilého biometanu se použije postup pro vykazování výroby biometanu podle vyhlášky č.166/2022 Sb., o vykazování energie z podporovaných zdrojů.</t>
  </si>
  <si>
    <t>** Výrobce plynu uvede identifikační čísla dokladů prokazující splnění kritérií udržitelnosti a úspor emisí skleníkových plynů vztahujících se k uvedenému množství plynu, pokud se tyto požadavky na výrobu biometanu podle jiného právního předpisu vztahují.</t>
  </si>
  <si>
    <t>Biometan</t>
  </si>
  <si>
    <r>
      <t>[GJ/tis.m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]</t>
    </r>
  </si>
  <si>
    <r>
      <t>[tis.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]</t>
    </r>
  </si>
  <si>
    <r>
      <t>Označení dokladů prokazujících splnění kritérií úspory emisí skleníkových plynů</t>
    </r>
    <r>
      <rPr>
        <vertAlign val="superscript"/>
        <sz val="10"/>
        <rFont val="Arial Narrow"/>
        <family val="2"/>
        <charset val="238"/>
      </rPr>
      <t>**</t>
    </r>
  </si>
  <si>
    <t>[GJ/tis. m3]</t>
  </si>
  <si>
    <t>Subjekt</t>
  </si>
  <si>
    <t>Licence</t>
  </si>
  <si>
    <t>Verze_Licence</t>
  </si>
  <si>
    <t>ICO</t>
  </si>
  <si>
    <t>Provozovna</t>
  </si>
  <si>
    <t>EFG Green gas s.r.o.</t>
  </si>
  <si>
    <t>211935770</t>
  </si>
  <si>
    <t>07956193</t>
  </si>
  <si>
    <t>00072_T21</t>
  </si>
  <si>
    <t>Zemědělské družstvo chovatelů a pěstitelů Litomyšl</t>
  </si>
  <si>
    <t>212238096</t>
  </si>
  <si>
    <t>48154814</t>
  </si>
  <si>
    <t>00077_T21</t>
  </si>
  <si>
    <t>Bioplyn Litomyšl</t>
  </si>
  <si>
    <t>COMPAG MLADÁ BOLESLAV s.r.o.</t>
  </si>
  <si>
    <t>212238978</t>
  </si>
  <si>
    <t>47551984</t>
  </si>
  <si>
    <t>00078_T21</t>
  </si>
  <si>
    <t>BPS - AREÁL MLADÁ BOLESLAV</t>
  </si>
  <si>
    <t>Organic technology s.r.o.</t>
  </si>
  <si>
    <t>212339713</t>
  </si>
  <si>
    <t>29384648</t>
  </si>
  <si>
    <t>00079_T21</t>
  </si>
  <si>
    <t>Organic technology - Horní Suchá - B</t>
  </si>
  <si>
    <t>GASEA, s.r.o.</t>
  </si>
  <si>
    <t>212339938</t>
  </si>
  <si>
    <t>28829085</t>
  </si>
  <si>
    <t>00080_T21</t>
  </si>
  <si>
    <t>Biometan Herálec</t>
  </si>
  <si>
    <t>Pražské vodovody a kanalizace, a.s.</t>
  </si>
  <si>
    <t>212340103</t>
  </si>
  <si>
    <t>25656635</t>
  </si>
  <si>
    <t>00081_T21</t>
  </si>
  <si>
    <t>ÚČOV Praha</t>
  </si>
  <si>
    <t>Vodovody a kanalizace Havlíčkův Brod, a. s.</t>
  </si>
  <si>
    <t>212340110</t>
  </si>
  <si>
    <t>48173002</t>
  </si>
  <si>
    <t>00082_T21</t>
  </si>
  <si>
    <t>ČOV Havlíčkův Brod</t>
  </si>
  <si>
    <t>KOMPOSTÁRNA JAROŠOVICE, s.r.o.</t>
  </si>
  <si>
    <t>212340453</t>
  </si>
  <si>
    <t>28105508</t>
  </si>
  <si>
    <t>00083_T21</t>
  </si>
  <si>
    <t>BioMetan - Jarošovice</t>
  </si>
  <si>
    <t xml:space="preserve">Kontrolní vzorec: 
sl.1 - (sl.2+sl.3+sl.4+sl.5) = 0 </t>
  </si>
  <si>
    <t xml:space="preserve">Výhřevnost bioplynu </t>
  </si>
  <si>
    <t>Celkem</t>
  </si>
  <si>
    <t>01445154</t>
  </si>
  <si>
    <t>00084_T21</t>
  </si>
  <si>
    <t>BMS Rakvice</t>
  </si>
  <si>
    <t>BPS Rakvice s.r.o.</t>
  </si>
  <si>
    <t>212441236</t>
  </si>
  <si>
    <t>mezera</t>
  </si>
  <si>
    <t>_211935770</t>
  </si>
  <si>
    <t>_212238096</t>
  </si>
  <si>
    <t>_212238978</t>
  </si>
  <si>
    <t>_212339713</t>
  </si>
  <si>
    <t>_212339938</t>
  </si>
  <si>
    <t>_212340103</t>
  </si>
  <si>
    <t>_212340110</t>
  </si>
  <si>
    <t>_212340453</t>
  </si>
  <si>
    <t>_212441236</t>
  </si>
  <si>
    <t/>
  </si>
  <si>
    <t>ID_Provozovny</t>
  </si>
  <si>
    <t>_212442233</t>
  </si>
  <si>
    <t>BPS Dobruška</t>
  </si>
  <si>
    <t>ZD Dobruška a.s.</t>
  </si>
  <si>
    <t>212442233</t>
  </si>
  <si>
    <t>00128112</t>
  </si>
  <si>
    <t>00085_T21</t>
  </si>
  <si>
    <t>_212442689</t>
  </si>
  <si>
    <t>BMS Rapotín</t>
  </si>
  <si>
    <t>BMS Krakořice</t>
  </si>
  <si>
    <t>BMS Vyškov</t>
  </si>
  <si>
    <t>Paseka, zemědělská a.s.</t>
  </si>
  <si>
    <t>212442689</t>
  </si>
  <si>
    <t>25356411</t>
  </si>
  <si>
    <t>00086_T21</t>
  </si>
  <si>
    <t>00087_T21</t>
  </si>
  <si>
    <t>Kapacita_Provozovny_M3</t>
  </si>
  <si>
    <t>_212544169</t>
  </si>
  <si>
    <t>BioCNG Dolní Lhotka</t>
  </si>
  <si>
    <t>Zemědělské družstvo Maleč</t>
  </si>
  <si>
    <t>212544169</t>
  </si>
  <si>
    <t>15058751</t>
  </si>
  <si>
    <t>00088_T21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</si>
</sst>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_ ;[Red]\-#,##0.00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b/>
      <sz val="8"/>
      <name val="Arial Narrow"/>
      <family val="2"/>
      <charset val="238"/>
    </font>
    <font>
      <u/>
      <sz val="10"/>
      <color theme="10"/>
      <name val="Arial CE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1" applyFont="1"/>
    <xf numFmtId="0" fontId="3" fillId="2" borderId="0" xfId="1" applyFon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17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17" fontId="3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/>
    </xf>
    <xf numFmtId="0" fontId="8" fillId="2" borderId="0" xfId="1" applyFont="1" applyFill="1" applyAlignment="1">
      <alignment horizontal="right"/>
    </xf>
    <xf numFmtId="0" fontId="3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wrapText="1"/>
    </xf>
    <xf numFmtId="0" fontId="3" fillId="2" borderId="10" xfId="1" applyFont="1" applyFill="1" applyBorder="1"/>
    <xf numFmtId="0" fontId="3" fillId="2" borderId="0" xfId="3" applyFont="1" applyFill="1" applyAlignment="1">
      <alignment vertical="center"/>
    </xf>
    <xf numFmtId="0" fontId="10" fillId="2" borderId="0" xfId="1" applyFont="1" applyFill="1"/>
    <xf numFmtId="0" fontId="11" fillId="2" borderId="0" xfId="1" applyFont="1" applyFill="1"/>
    <xf numFmtId="0" fontId="12" fillId="2" borderId="0" xfId="0" applyFont="1" applyFill="1"/>
    <xf numFmtId="0" fontId="13" fillId="2" borderId="0" xfId="0" applyFont="1" applyFill="1"/>
    <xf numFmtId="0" fontId="13" fillId="2" borderId="0" xfId="1" applyFont="1" applyFill="1"/>
    <xf numFmtId="0" fontId="14" fillId="2" borderId="1" xfId="1" applyFont="1" applyFill="1" applyBorder="1" applyAlignment="1">
      <alignment horizontal="center"/>
    </xf>
    <xf numFmtId="0" fontId="14" fillId="2" borderId="0" xfId="1" applyFont="1" applyFill="1"/>
    <xf numFmtId="0" fontId="14" fillId="2" borderId="1" xfId="1" applyFont="1" applyFill="1" applyBorder="1"/>
    <xf numFmtId="0" fontId="14" fillId="2" borderId="1" xfId="1" applyFont="1" applyFill="1" applyBorder="1" applyAlignment="1">
      <alignment horizontal="left" textRotation="90" wrapText="1"/>
    </xf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2" fontId="5" fillId="0" borderId="1" xfId="1" applyNumberFormat="1" applyFont="1" applyBorder="1" applyAlignment="1" applyProtection="1">
      <alignment horizontal="center" vertical="center"/>
      <protection locked="0" hidden="1"/>
    </xf>
    <xf numFmtId="1" fontId="5" fillId="0" borderId="1" xfId="1" applyNumberFormat="1" applyFont="1" applyBorder="1" applyAlignment="1" applyProtection="1">
      <alignment horizontal="center" vertical="center"/>
      <protection locked="0" hidden="1"/>
    </xf>
    <xf numFmtId="0" fontId="5" fillId="0" borderId="1" xfId="1" applyFont="1" applyBorder="1" applyAlignment="1" applyProtection="1">
      <alignment horizontal="center" vertical="center"/>
      <protection locked="0" hidden="1"/>
    </xf>
    <xf numFmtId="164" fontId="3" fillId="2" borderId="11" xfId="1" applyNumberFormat="1" applyFont="1" applyFill="1" applyBorder="1" applyProtection="1">
      <protection hidden="1"/>
    </xf>
    <xf numFmtId="0" fontId="3" fillId="2" borderId="0" xfId="1" applyFont="1" applyFill="1" applyProtection="1">
      <protection hidden="1"/>
    </xf>
    <xf numFmtId="0" fontId="14" fillId="2" borderId="1" xfId="1" applyFont="1" applyFill="1" applyBorder="1" applyAlignment="1" applyProtection="1">
      <alignment horizontal="left" textRotation="90" wrapText="1"/>
      <protection hidden="1"/>
    </xf>
    <xf numFmtId="0" fontId="14" fillId="2" borderId="1" xfId="1" applyFont="1" applyFill="1" applyBorder="1" applyAlignment="1" applyProtection="1">
      <alignment horizontal="center"/>
      <protection hidden="1"/>
    </xf>
    <xf numFmtId="0" fontId="3" fillId="4" borderId="1" xfId="1" applyFont="1" applyFill="1" applyBorder="1" applyAlignment="1" applyProtection="1">
      <alignment horizontal="center" vertical="center"/>
      <protection hidden="1"/>
    </xf>
    <xf numFmtId="0" fontId="3" fillId="2" borderId="9" xfId="1" applyFont="1" applyFill="1" applyBorder="1" applyAlignment="1" applyProtection="1">
      <alignment horizontal="center"/>
      <protection hidden="1"/>
    </xf>
    <xf numFmtId="2" fontId="5" fillId="0" borderId="1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Border="1" applyProtection="1">
      <protection locked="0"/>
    </xf>
    <xf numFmtId="165" fontId="5" fillId="3" borderId="9" xfId="1" applyNumberFormat="1" applyFont="1" applyFill="1" applyBorder="1" applyProtection="1"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vertical="center"/>
      <protection hidden="1"/>
    </xf>
    <xf numFmtId="3" fontId="5" fillId="3" borderId="1" xfId="1" applyNumberFormat="1" applyFont="1" applyFill="1" applyBorder="1" applyAlignment="1" applyProtection="1">
      <alignment horizontal="center" vertical="center"/>
      <protection hidden="1"/>
    </xf>
    <xf numFmtId="3" fontId="3" fillId="2" borderId="2" xfId="1" applyNumberFormat="1" applyFont="1" applyFill="1" applyBorder="1" applyAlignment="1" applyProtection="1">
      <alignment horizontal="center"/>
      <protection hidden="1"/>
    </xf>
    <xf numFmtId="3" fontId="3" fillId="2" borderId="4" xfId="1" applyNumberFormat="1" applyFont="1" applyFill="1" applyBorder="1" applyAlignment="1" applyProtection="1">
      <alignment horizontal="center"/>
      <protection hidden="1"/>
    </xf>
    <xf numFmtId="0" fontId="3" fillId="4" borderId="6" xfId="1" applyFont="1" applyFill="1" applyBorder="1" applyAlignment="1" applyProtection="1">
      <alignment horizontal="center" vertical="center" wrapText="1"/>
      <protection hidden="1"/>
    </xf>
    <xf numFmtId="49" fontId="5" fillId="0" borderId="2" xfId="1" applyNumberFormat="1" applyFont="1" applyBorder="1" applyAlignment="1" applyProtection="1">
      <alignment horizontal="center" vertical="center"/>
      <protection locked="0" hidden="1"/>
    </xf>
    <xf numFmtId="49" fontId="5" fillId="0" borderId="3" xfId="1" applyNumberFormat="1" applyFont="1" applyBorder="1" applyAlignment="1" applyProtection="1">
      <alignment horizontal="center" vertical="center"/>
      <protection locked="0" hidden="1"/>
    </xf>
    <xf numFmtId="49" fontId="5" fillId="0" borderId="4" xfId="1" applyNumberFormat="1" applyFont="1" applyBorder="1" applyAlignment="1" applyProtection="1">
      <alignment horizontal="center" vertical="center"/>
      <protection locked="0" hidden="1"/>
    </xf>
    <xf numFmtId="3" fontId="5" fillId="0" borderId="2" xfId="1" applyNumberFormat="1" applyFont="1" applyBorder="1" applyAlignment="1" applyProtection="1">
      <alignment horizontal="center" vertical="center"/>
      <protection locked="0" hidden="1"/>
    </xf>
    <xf numFmtId="3" fontId="5" fillId="0" borderId="3" xfId="1" applyNumberFormat="1" applyFont="1" applyBorder="1" applyAlignment="1" applyProtection="1">
      <alignment horizontal="center" vertical="center"/>
      <protection locked="0" hidden="1"/>
    </xf>
    <xf numFmtId="3" fontId="5" fillId="0" borderId="4" xfId="1" applyNumberFormat="1" applyFont="1" applyBorder="1" applyAlignment="1" applyProtection="1">
      <alignment horizontal="center" vertical="center"/>
      <protection locked="0" hidden="1"/>
    </xf>
    <xf numFmtId="49" fontId="9" fillId="0" borderId="2" xfId="4" applyNumberFormat="1" applyFill="1" applyBorder="1" applyAlignment="1" applyProtection="1">
      <alignment horizontal="center" vertical="center"/>
      <protection locked="0" hidden="1"/>
    </xf>
    <xf numFmtId="0" fontId="3" fillId="2" borderId="6" xfId="1" applyFont="1" applyFill="1" applyBorder="1" applyAlignment="1" applyProtection="1">
      <alignment horizontal="center" vertical="center" wrapText="1"/>
      <protection hidden="1"/>
    </xf>
    <xf numFmtId="14" fontId="5" fillId="0" borderId="2" xfId="1" applyNumberFormat="1" applyFont="1" applyBorder="1" applyAlignment="1" applyProtection="1">
      <alignment horizontal="center" vertical="center"/>
      <protection locked="0" hidden="1"/>
    </xf>
    <xf numFmtId="14" fontId="5" fillId="0" borderId="4" xfId="1" applyNumberFormat="1" applyFont="1" applyBorder="1" applyAlignment="1" applyProtection="1">
      <alignment horizontal="center" vertical="center"/>
      <protection locked="0" hidden="1"/>
    </xf>
    <xf numFmtId="0" fontId="3" fillId="2" borderId="1" xfId="1" applyFont="1" applyFill="1" applyBorder="1" applyAlignment="1" applyProtection="1">
      <alignment horizontal="center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3" fillId="2" borderId="7" xfId="1" applyFont="1" applyFill="1" applyBorder="1" applyAlignment="1" applyProtection="1">
      <alignment horizontal="center" vertical="center" wrapText="1"/>
      <protection hidden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17" fontId="3" fillId="2" borderId="0" xfId="1" applyNumberFormat="1" applyFont="1" applyFill="1" applyAlignment="1">
      <alignment horizontal="right" vertical="center"/>
    </xf>
    <xf numFmtId="17" fontId="3" fillId="2" borderId="5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3" fillId="2" borderId="5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 wrapText="1"/>
    </xf>
    <xf numFmtId="0" fontId="3" fillId="2" borderId="5" xfId="1" applyFont="1" applyFill="1" applyBorder="1" applyAlignment="1">
      <alignment horizontal="right" vertical="center" wrapText="1"/>
    </xf>
    <xf numFmtId="17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 hidden="1"/>
    </xf>
    <xf numFmtId="0" fontId="5" fillId="0" borderId="3" xfId="1" applyFont="1" applyBorder="1" applyAlignment="1" applyProtection="1">
      <alignment horizontal="center" vertical="center"/>
      <protection locked="0" hidden="1"/>
    </xf>
    <xf numFmtId="0" fontId="5" fillId="0" borderId="4" xfId="1" applyFont="1" applyBorder="1" applyAlignment="1" applyProtection="1">
      <alignment horizontal="center" vertical="center"/>
      <protection locked="0" hidden="1"/>
    </xf>
    <xf numFmtId="0" fontId="2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5" fillId="0" borderId="1" xfId="1" applyFont="1" applyBorder="1" applyAlignment="1" applyProtection="1">
      <alignment horizontal="center" vertical="center"/>
      <protection locked="0"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</cellXfs>
  <cellStyles count="5">
    <cellStyle name="Hypertextový odkaz" xfId="4" builtinId="8"/>
    <cellStyle name="Normální" xfId="0" builtinId="0"/>
    <cellStyle name="Normální 4" xfId="2" xr:uid="{9AC89344-7C50-4AD1-97B9-DA299A09E035}"/>
    <cellStyle name="normální_Vyhlaska_priloha_3" xfId="1" xr:uid="{1B722E0B-0082-4467-8C89-86B79752F4B6}"/>
    <cellStyle name="normální_Vyhlaska_priloha_7" xfId="3" xr:uid="{0E361F2D-9D82-4255-9EE6-D65326564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4B9C-CD81-4144-8BDB-EB193D25A899}">
  <sheetPr codeName="List1">
    <pageSetUpPr fitToPage="1"/>
  </sheetPr>
  <dimension ref="A1:Z50"/>
  <sheetViews>
    <sheetView showGridLines="0" tabSelected="1" zoomScaleNormal="100" workbookViewId="0">
      <selection activeCell="M7" sqref="M7"/>
    </sheetView>
  </sheetViews>
  <sheetFormatPr defaultColWidth="9.7109375" defaultRowHeight="12.75" x14ac:dyDescent="0.25"/>
  <cols>
    <col min="1" max="1" width="17.5703125" style="1" customWidth="1" collapsed="1"/>
    <col min="2" max="7" width="9.7109375" style="1" customWidth="1" collapsed="1"/>
    <col min="8" max="8" width="11.28515625" style="1" bestFit="1" customWidth="1" collapsed="1"/>
    <col min="9" max="17" width="9.7109375" style="1" customWidth="1" collapsed="1"/>
    <col min="18" max="24" width="6.7109375" style="1" customWidth="1" collapsed="1"/>
    <col min="25" max="25" width="6.85546875" style="1" customWidth="1" collapsed="1"/>
    <col min="26" max="16384" width="9.7109375" style="1" collapsed="1"/>
  </cols>
  <sheetData>
    <row r="1" spans="1:26" ht="15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2"/>
      <c r="Y1" s="2"/>
      <c r="Z1" s="2"/>
    </row>
    <row r="2" spans="1:26" ht="15.75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2"/>
      <c r="Y2" s="2"/>
      <c r="Z2" s="2"/>
    </row>
    <row r="3" spans="1:26" ht="14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1" customHeight="1" x14ac:dyDescent="0.25">
      <c r="A4" s="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.0999999999999996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1" customHeight="1" x14ac:dyDescent="0.25">
      <c r="A6" s="3" t="s">
        <v>2</v>
      </c>
      <c r="B6" s="74" t="str">
        <f>IFERROR(VLOOKUP($B$4,'vyrobce-M'!$A$2:$D$13,2,0),"")</f>
        <v/>
      </c>
      <c r="C6" s="75"/>
      <c r="D6" s="75"/>
      <c r="E6" s="75"/>
      <c r="F6" s="75"/>
      <c r="G6" s="75"/>
      <c r="H6" s="75"/>
      <c r="I6" s="75"/>
      <c r="J6" s="76"/>
      <c r="K6" s="41" t="str">
        <f>CONCATENATE("_",B6)</f>
        <v>_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.0999999999999996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1" customHeight="1" x14ac:dyDescent="0.25">
      <c r="A8" s="3" t="s">
        <v>3</v>
      </c>
      <c r="B8" s="77" t="s">
        <v>52</v>
      </c>
      <c r="C8" s="77"/>
      <c r="D8" s="77"/>
      <c r="E8" s="77"/>
      <c r="F8" s="77"/>
      <c r="G8" s="77"/>
      <c r="H8" s="77"/>
      <c r="I8" s="77"/>
      <c r="J8" s="77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.0999999999999996" customHeight="1" x14ac:dyDescent="0.25">
      <c r="A9" s="66"/>
      <c r="B9" s="67"/>
      <c r="C9" s="4"/>
      <c r="D9" s="4"/>
      <c r="E9" s="4"/>
      <c r="F9" s="4"/>
      <c r="G9" s="4"/>
      <c r="H9" s="4"/>
      <c r="I9" s="4"/>
      <c r="J9" s="67"/>
      <c r="K9" s="6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5" t="s">
        <v>4</v>
      </c>
      <c r="B10" s="40" t="str">
        <f>IFERROR(VLOOKUP($C$10,'provozovny-M'!A:C,2,0),"")</f>
        <v/>
      </c>
      <c r="C10" s="68"/>
      <c r="D10" s="69"/>
      <c r="E10" s="69"/>
      <c r="F10" s="69"/>
      <c r="G10" s="69"/>
      <c r="H10" s="69"/>
      <c r="I10" s="69"/>
      <c r="J10" s="70"/>
      <c r="K10" s="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" customHeight="1" x14ac:dyDescent="0.25">
      <c r="A12" s="7"/>
      <c r="B12" s="6"/>
      <c r="C12" s="4"/>
      <c r="D12" s="4"/>
      <c r="E12" s="4"/>
      <c r="F12" s="4"/>
      <c r="G12" s="4"/>
      <c r="H12" s="4"/>
      <c r="I12" s="4"/>
      <c r="J12" s="6"/>
      <c r="K12" s="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1" customHeight="1" x14ac:dyDescent="0.25">
      <c r="A13" s="60" t="s">
        <v>5</v>
      </c>
      <c r="B13" s="61"/>
      <c r="C13" s="28"/>
      <c r="D13" s="2"/>
      <c r="E13" s="2"/>
      <c r="F13" s="4"/>
      <c r="G13" s="62" t="s">
        <v>6</v>
      </c>
      <c r="H13" s="62"/>
      <c r="I13" s="63"/>
      <c r="J13" s="28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.0999999999999996" customHeight="1" x14ac:dyDescent="0.25">
      <c r="A14" s="2"/>
      <c r="B14" s="7"/>
      <c r="C14" s="6"/>
      <c r="D14" s="2"/>
      <c r="E14" s="2"/>
      <c r="F14" s="6"/>
      <c r="G14" s="6"/>
      <c r="H14" s="2"/>
      <c r="I14" s="4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1" customHeight="1" x14ac:dyDescent="0.25">
      <c r="A15" s="2"/>
      <c r="B15" s="3" t="s">
        <v>7</v>
      </c>
      <c r="C15" s="29"/>
      <c r="D15" s="2"/>
      <c r="E15" s="2"/>
      <c r="F15" s="4"/>
      <c r="G15" s="4"/>
      <c r="H15" s="2"/>
      <c r="I15" s="3" t="s">
        <v>8</v>
      </c>
      <c r="J15" s="30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.0999999999999996" customHeight="1" x14ac:dyDescent="0.25">
      <c r="A16" s="3"/>
      <c r="B16" s="8"/>
      <c r="C16" s="2"/>
      <c r="D16" s="2"/>
      <c r="E16" s="2"/>
      <c r="F16" s="2"/>
      <c r="G16" s="2"/>
      <c r="H16" s="2"/>
      <c r="I16" s="3"/>
      <c r="J16" s="8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1" customHeight="1" x14ac:dyDescent="0.25">
      <c r="A17" s="7"/>
      <c r="B17" s="3" t="s">
        <v>9</v>
      </c>
      <c r="C17" s="42" t="str">
        <f>IFERROR(VLOOKUP($B$10,'provozovny-M'!B:C,2,0),"")</f>
        <v/>
      </c>
      <c r="D17" s="2"/>
      <c r="E17" s="2"/>
      <c r="F17" s="2"/>
      <c r="G17" s="2"/>
      <c r="H17" s="2"/>
      <c r="I17" s="3"/>
      <c r="J17" s="9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" customHeight="1" x14ac:dyDescent="0.25">
      <c r="A18" s="7"/>
      <c r="B18" s="3"/>
      <c r="C18" s="2"/>
      <c r="D18" s="2"/>
      <c r="E18" s="2"/>
      <c r="F18" s="2"/>
      <c r="G18" s="2"/>
      <c r="H18" s="2"/>
      <c r="I18" s="3"/>
      <c r="J18" s="2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"/>
      <c r="B19" s="3" t="s">
        <v>10</v>
      </c>
      <c r="C19" s="37"/>
      <c r="D19" s="2"/>
      <c r="E19" s="64" t="s">
        <v>11</v>
      </c>
      <c r="F19" s="64"/>
      <c r="G19" s="64"/>
      <c r="H19" s="64"/>
      <c r="I19" s="65"/>
      <c r="J19" s="3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1" customHeight="1" x14ac:dyDescent="0.25">
      <c r="A20" s="2"/>
      <c r="B20" s="2"/>
      <c r="C20" s="2"/>
      <c r="D20" s="2"/>
      <c r="E20" s="2"/>
      <c r="F20" s="4"/>
      <c r="G20" s="4"/>
      <c r="H20" s="4"/>
      <c r="I20" s="4"/>
      <c r="J20" s="6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1" customHeight="1" x14ac:dyDescent="0.25">
      <c r="A21" s="26"/>
      <c r="B21" s="43">
        <v>1</v>
      </c>
      <c r="C21" s="44"/>
      <c r="D21" s="43">
        <v>2</v>
      </c>
      <c r="E21" s="44"/>
      <c r="F21" s="43">
        <v>3</v>
      </c>
      <c r="G21" s="44"/>
      <c r="H21" s="43">
        <v>4</v>
      </c>
      <c r="I21" s="44"/>
      <c r="J21" s="43">
        <v>5</v>
      </c>
      <c r="K21" s="44"/>
      <c r="L21" s="43">
        <v>6</v>
      </c>
      <c r="M21" s="44"/>
      <c r="N21" s="43">
        <v>7</v>
      </c>
      <c r="O21" s="44"/>
      <c r="P21" s="43">
        <v>8</v>
      </c>
      <c r="Q21" s="44"/>
      <c r="R21" s="43">
        <v>9</v>
      </c>
      <c r="S21" s="44"/>
      <c r="T21" s="43">
        <v>10</v>
      </c>
      <c r="U21" s="44"/>
      <c r="V21" s="43">
        <v>11</v>
      </c>
      <c r="W21" s="44"/>
      <c r="X21" s="43">
        <v>12</v>
      </c>
      <c r="Y21" s="44"/>
      <c r="Z21" s="2"/>
    </row>
    <row r="22" spans="1:26" ht="180.75" customHeight="1" x14ac:dyDescent="0.25">
      <c r="A22" s="56"/>
      <c r="B22" s="53" t="s">
        <v>12</v>
      </c>
      <c r="C22" s="53"/>
      <c r="D22" s="53" t="s">
        <v>13</v>
      </c>
      <c r="E22" s="53"/>
      <c r="F22" s="58" t="s">
        <v>14</v>
      </c>
      <c r="G22" s="59"/>
      <c r="H22" s="53" t="s">
        <v>15</v>
      </c>
      <c r="I22" s="53"/>
      <c r="J22" s="53" t="s">
        <v>16</v>
      </c>
      <c r="K22" s="53"/>
      <c r="L22" s="53" t="s">
        <v>17</v>
      </c>
      <c r="M22" s="53"/>
      <c r="N22" s="53" t="s">
        <v>18</v>
      </c>
      <c r="O22" s="53"/>
      <c r="P22" s="53" t="s">
        <v>19</v>
      </c>
      <c r="Q22" s="53"/>
      <c r="R22" s="53" t="s">
        <v>20</v>
      </c>
      <c r="S22" s="53"/>
      <c r="T22" s="53" t="s">
        <v>21</v>
      </c>
      <c r="U22" s="53"/>
      <c r="V22" s="53" t="s">
        <v>22</v>
      </c>
      <c r="W22" s="53"/>
      <c r="X22" s="45" t="s">
        <v>101</v>
      </c>
      <c r="Y22" s="45"/>
      <c r="Z22" s="2"/>
    </row>
    <row r="23" spans="1:26" ht="13.5" customHeight="1" x14ac:dyDescent="0.25">
      <c r="A23" s="57"/>
      <c r="B23" s="27" t="s">
        <v>23</v>
      </c>
      <c r="C23" s="27" t="s">
        <v>24</v>
      </c>
      <c r="D23" s="27" t="s">
        <v>23</v>
      </c>
      <c r="E23" s="27" t="s">
        <v>24</v>
      </c>
      <c r="F23" s="27" t="s">
        <v>23</v>
      </c>
      <c r="G23" s="27" t="s">
        <v>24</v>
      </c>
      <c r="H23" s="27" t="s">
        <v>23</v>
      </c>
      <c r="I23" s="27" t="s">
        <v>24</v>
      </c>
      <c r="J23" s="27" t="s">
        <v>23</v>
      </c>
      <c r="K23" s="27" t="s">
        <v>24</v>
      </c>
      <c r="L23" s="27" t="s">
        <v>23</v>
      </c>
      <c r="M23" s="27" t="s">
        <v>24</v>
      </c>
      <c r="N23" s="27" t="s">
        <v>23</v>
      </c>
      <c r="O23" s="27" t="s">
        <v>24</v>
      </c>
      <c r="P23" s="27" t="s">
        <v>23</v>
      </c>
      <c r="Q23" s="27" t="s">
        <v>24</v>
      </c>
      <c r="R23" s="27" t="s">
        <v>23</v>
      </c>
      <c r="S23" s="27" t="s">
        <v>24</v>
      </c>
      <c r="T23" s="27" t="s">
        <v>23</v>
      </c>
      <c r="U23" s="27" t="s">
        <v>24</v>
      </c>
      <c r="V23" s="27" t="s">
        <v>23</v>
      </c>
      <c r="W23" s="27" t="s">
        <v>24</v>
      </c>
      <c r="X23" s="35" t="s">
        <v>23</v>
      </c>
      <c r="Y23" s="35" t="s">
        <v>24</v>
      </c>
      <c r="Z23" s="2"/>
    </row>
    <row r="24" spans="1:26" ht="14.1" customHeight="1" thickBot="1" x14ac:dyDescent="0.3">
      <c r="A24" s="36" t="str">
        <f>IF($C$15=1,"leden",IF($C$15=2,"únor",IF($C$15=3,"březen",IF($C$15=4,"duben",IF($C$15=5,"květen",IF($C$15=6,"červen",IF($C$15=7,"červenec",IF($C$15=8,"srpen",IF($C$15=9,"září",IF($C$15=10,"říjen",IF($C$15=11,"listopad",IF($C$15=12,"prosinec",""))))))))))))</f>
        <v/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>
        <f t="shared" ref="R24:W24" si="0">F24-L24</f>
        <v>0</v>
      </c>
      <c r="S24" s="39">
        <f t="shared" si="0"/>
        <v>0</v>
      </c>
      <c r="T24" s="39">
        <f t="shared" si="0"/>
        <v>0</v>
      </c>
      <c r="U24" s="39">
        <f t="shared" si="0"/>
        <v>0</v>
      </c>
      <c r="V24" s="39">
        <f t="shared" si="0"/>
        <v>0</v>
      </c>
      <c r="W24" s="39">
        <f t="shared" si="0"/>
        <v>0</v>
      </c>
      <c r="X24" s="39">
        <f>B24-(D24+F24+H24+J24)</f>
        <v>0</v>
      </c>
      <c r="Y24" s="39">
        <f>C24-(E24+G24+I24+K24)</f>
        <v>0</v>
      </c>
      <c r="Z24" s="2"/>
    </row>
    <row r="25" spans="1:26" ht="14.1" customHeight="1" thickTop="1" x14ac:dyDescent="0.25">
      <c r="A25" s="10" t="s">
        <v>103</v>
      </c>
      <c r="B25" s="31">
        <f t="shared" ref="B25:Y25" si="1">SUM(B24:B24)</f>
        <v>0</v>
      </c>
      <c r="C25" s="31">
        <f t="shared" si="1"/>
        <v>0</v>
      </c>
      <c r="D25" s="31">
        <f t="shared" si="1"/>
        <v>0</v>
      </c>
      <c r="E25" s="31">
        <f t="shared" si="1"/>
        <v>0</v>
      </c>
      <c r="F25" s="31">
        <f t="shared" si="1"/>
        <v>0</v>
      </c>
      <c r="G25" s="31">
        <f t="shared" si="1"/>
        <v>0</v>
      </c>
      <c r="H25" s="31">
        <f t="shared" si="1"/>
        <v>0</v>
      </c>
      <c r="I25" s="31">
        <f t="shared" si="1"/>
        <v>0</v>
      </c>
      <c r="J25" s="31">
        <f t="shared" si="1"/>
        <v>0</v>
      </c>
      <c r="K25" s="31">
        <f t="shared" si="1"/>
        <v>0</v>
      </c>
      <c r="L25" s="31">
        <f t="shared" si="1"/>
        <v>0</v>
      </c>
      <c r="M25" s="31">
        <f t="shared" si="1"/>
        <v>0</v>
      </c>
      <c r="N25" s="31">
        <f t="shared" si="1"/>
        <v>0</v>
      </c>
      <c r="O25" s="31">
        <f t="shared" si="1"/>
        <v>0</v>
      </c>
      <c r="P25" s="31">
        <f t="shared" si="1"/>
        <v>0</v>
      </c>
      <c r="Q25" s="31">
        <f t="shared" si="1"/>
        <v>0</v>
      </c>
      <c r="R25" s="31">
        <f t="shared" si="1"/>
        <v>0</v>
      </c>
      <c r="S25" s="31">
        <f t="shared" si="1"/>
        <v>0</v>
      </c>
      <c r="T25" s="31">
        <f t="shared" si="1"/>
        <v>0</v>
      </c>
      <c r="U25" s="31">
        <f t="shared" si="1"/>
        <v>0</v>
      </c>
      <c r="V25" s="31">
        <f t="shared" si="1"/>
        <v>0</v>
      </c>
      <c r="W25" s="31">
        <f t="shared" si="1"/>
        <v>0</v>
      </c>
      <c r="X25" s="31">
        <f t="shared" si="1"/>
        <v>0</v>
      </c>
      <c r="Y25" s="31">
        <f t="shared" si="1"/>
        <v>0</v>
      </c>
      <c r="Z25" s="2"/>
    </row>
    <row r="26" spans="1:26" ht="14.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1" customHeight="1" x14ac:dyDescent="0.25">
      <c r="A27" s="1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 t="s">
        <v>26</v>
      </c>
      <c r="B29" s="2"/>
      <c r="C29" s="2"/>
      <c r="D29" s="2"/>
      <c r="E29" s="2"/>
      <c r="F29" s="2"/>
      <c r="G29" s="2"/>
      <c r="H29" s="2" t="s">
        <v>27</v>
      </c>
      <c r="I29" s="2"/>
      <c r="J29" s="2"/>
      <c r="K29" s="2"/>
      <c r="L29" s="2"/>
      <c r="M29" s="2" t="s">
        <v>28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3.5" customHeight="1" x14ac:dyDescent="0.25">
      <c r="A30" s="33" t="s">
        <v>29</v>
      </c>
      <c r="B30" s="33" t="s">
        <v>30</v>
      </c>
      <c r="C30" s="33" t="s">
        <v>31</v>
      </c>
      <c r="D30" s="33" t="s">
        <v>32</v>
      </c>
      <c r="E30" s="33" t="s">
        <v>33</v>
      </c>
      <c r="F30" s="33" t="s">
        <v>102</v>
      </c>
      <c r="G30" s="12"/>
      <c r="H30" s="33" t="s">
        <v>34</v>
      </c>
      <c r="I30" s="33" t="s">
        <v>55</v>
      </c>
      <c r="J30" s="33" t="s">
        <v>35</v>
      </c>
      <c r="K30" s="33" t="s">
        <v>36</v>
      </c>
      <c r="L30" s="13"/>
      <c r="M30" s="25" t="s">
        <v>34</v>
      </c>
      <c r="N30" s="25" t="s">
        <v>37</v>
      </c>
      <c r="O30" s="25" t="s">
        <v>38</v>
      </c>
      <c r="P30" s="25" t="s">
        <v>39</v>
      </c>
      <c r="Q30" s="2"/>
      <c r="R30" s="2"/>
      <c r="S30" s="2"/>
      <c r="T30" s="2"/>
      <c r="U30" s="14"/>
      <c r="V30" s="2"/>
      <c r="W30" s="2"/>
      <c r="X30" s="2"/>
      <c r="Y30" s="2"/>
      <c r="Z30" s="2"/>
    </row>
    <row r="31" spans="1:26" ht="15.75" x14ac:dyDescent="0.25">
      <c r="A31" s="34" t="s">
        <v>40</v>
      </c>
      <c r="B31" s="34" t="s">
        <v>40</v>
      </c>
      <c r="C31" s="34" t="s">
        <v>41</v>
      </c>
      <c r="D31" s="34" t="s">
        <v>42</v>
      </c>
      <c r="E31" s="34" t="s">
        <v>43</v>
      </c>
      <c r="F31" s="34" t="s">
        <v>56</v>
      </c>
      <c r="G31" s="23"/>
      <c r="H31" s="34" t="s">
        <v>40</v>
      </c>
      <c r="I31" s="34" t="s">
        <v>40</v>
      </c>
      <c r="J31" s="34" t="s">
        <v>53</v>
      </c>
      <c r="K31" s="34" t="s">
        <v>54</v>
      </c>
      <c r="L31" s="23"/>
      <c r="M31" s="22" t="s">
        <v>40</v>
      </c>
      <c r="N31" s="22" t="s">
        <v>40</v>
      </c>
      <c r="O31" s="24" t="s">
        <v>53</v>
      </c>
      <c r="P31" s="24" t="s">
        <v>54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1" customHeight="1" x14ac:dyDescent="0.25">
      <c r="A32" s="38"/>
      <c r="B32" s="38"/>
      <c r="C32" s="38"/>
      <c r="D32" s="38"/>
      <c r="E32" s="38"/>
      <c r="F32" s="38"/>
      <c r="G32" s="2"/>
      <c r="H32" s="24" t="s">
        <v>44</v>
      </c>
      <c r="I32" s="38"/>
      <c r="J32" s="38"/>
      <c r="K32" s="38"/>
      <c r="L32" s="15"/>
      <c r="M32" s="24" t="s">
        <v>45</v>
      </c>
      <c r="N32" s="38"/>
      <c r="O32" s="38"/>
      <c r="P32" s="3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1" customHeight="1" x14ac:dyDescent="0.25">
      <c r="A33" s="38"/>
      <c r="B33" s="38"/>
      <c r="C33" s="38"/>
      <c r="D33" s="38"/>
      <c r="E33" s="38"/>
      <c r="F33" s="38"/>
      <c r="G33" s="2"/>
      <c r="H33" s="23"/>
      <c r="I33" s="32"/>
      <c r="J33" s="32"/>
      <c r="K33" s="32"/>
      <c r="L33" s="2"/>
      <c r="M33" s="2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1" customHeight="1" x14ac:dyDescent="0.25">
      <c r="A34" s="38"/>
      <c r="B34" s="38"/>
      <c r="C34" s="38"/>
      <c r="D34" s="38"/>
      <c r="E34" s="38"/>
      <c r="F34" s="38"/>
      <c r="G34" s="2"/>
      <c r="H34" s="23"/>
      <c r="I34" s="32"/>
      <c r="J34" s="32"/>
      <c r="K34" s="32"/>
      <c r="L34" s="2"/>
      <c r="M34" s="2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1" customHeight="1" x14ac:dyDescent="0.25">
      <c r="A35" s="38"/>
      <c r="B35" s="38"/>
      <c r="C35" s="38"/>
      <c r="D35" s="38"/>
      <c r="E35" s="38"/>
      <c r="F35" s="3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1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1" customHeight="1" x14ac:dyDescent="0.25">
      <c r="A37" s="2"/>
      <c r="B37" s="2"/>
      <c r="C37" s="3" t="s">
        <v>46</v>
      </c>
      <c r="D37" s="3"/>
      <c r="E37" s="3"/>
      <c r="F37" s="46"/>
      <c r="G37" s="47"/>
      <c r="H37" s="47"/>
      <c r="I37" s="4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.0999999999999996" customHeight="1" x14ac:dyDescent="0.25">
      <c r="A38" s="2"/>
      <c r="B38" s="2"/>
      <c r="C38" s="3"/>
      <c r="D38" s="3"/>
      <c r="E38" s="3"/>
      <c r="F38" s="4"/>
      <c r="G38" s="4"/>
      <c r="H38" s="16"/>
      <c r="I38" s="1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1" customHeight="1" x14ac:dyDescent="0.25">
      <c r="A39" s="2"/>
      <c r="B39" s="2"/>
      <c r="C39" s="3" t="s">
        <v>47</v>
      </c>
      <c r="D39" s="3"/>
      <c r="E39" s="3"/>
      <c r="F39" s="49"/>
      <c r="G39" s="50"/>
      <c r="H39" s="50"/>
      <c r="I39" s="5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.0999999999999996" customHeight="1" x14ac:dyDescent="0.25">
      <c r="A40" s="2"/>
      <c r="B40" s="2"/>
      <c r="C40" s="3"/>
      <c r="D40" s="3"/>
      <c r="E40" s="3"/>
      <c r="F40" s="4"/>
      <c r="G40" s="4"/>
      <c r="H40" s="16"/>
      <c r="I40" s="1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1" customHeight="1" x14ac:dyDescent="0.25">
      <c r="A41" s="2"/>
      <c r="B41" s="2"/>
      <c r="C41" s="3" t="s">
        <v>48</v>
      </c>
      <c r="D41" s="3"/>
      <c r="E41" s="3"/>
      <c r="F41" s="52"/>
      <c r="G41" s="47"/>
      <c r="H41" s="47"/>
      <c r="I41" s="4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.0999999999999996" customHeight="1" x14ac:dyDescent="0.25">
      <c r="A42" s="2"/>
      <c r="B42" s="2"/>
      <c r="C42" s="4"/>
      <c r="D42" s="4"/>
      <c r="E42" s="4"/>
      <c r="F42" s="4"/>
      <c r="G42" s="4"/>
      <c r="H42" s="16"/>
      <c r="I42" s="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1" customHeight="1" x14ac:dyDescent="0.25">
      <c r="A43" s="17"/>
      <c r="B43" s="2"/>
      <c r="C43" s="3" t="s">
        <v>49</v>
      </c>
      <c r="D43" s="3"/>
      <c r="E43" s="3"/>
      <c r="F43" s="54"/>
      <c r="G43" s="55"/>
      <c r="H43" s="16"/>
      <c r="I43" s="1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1" customHeight="1" x14ac:dyDescent="0.25">
      <c r="A44" s="18"/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x14ac:dyDescent="0.25">
      <c r="A45" s="1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x14ac:dyDescent="0.25">
      <c r="A46" s="20" t="s">
        <v>50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x14ac:dyDescent="0.25">
      <c r="A47" s="21" t="s">
        <v>51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</sheetData>
  <sheetProtection algorithmName="SHA-512" hashValue="E0w/14t22OemfOsu1H65SWvhzoaiWsVDgDsbDJA3sUNFuIlLGAF03RW+thkSMjeYd0P8wkdR4l5/w5GsUVE/VQ==" saltValue="8+EFctvV+Hzb/pcWcTmviQ==" spinCount="100000" sheet="1" objects="1" scenarios="1" insertRows="0"/>
  <dataConsolidate/>
  <mergeCells count="40">
    <mergeCell ref="A9:B9"/>
    <mergeCell ref="J9:K9"/>
    <mergeCell ref="C10:J10"/>
    <mergeCell ref="A1:W1"/>
    <mergeCell ref="A2:W2"/>
    <mergeCell ref="B4:J4"/>
    <mergeCell ref="B6:J6"/>
    <mergeCell ref="B8:J8"/>
    <mergeCell ref="A13:B13"/>
    <mergeCell ref="G13:I13"/>
    <mergeCell ref="E19:I19"/>
    <mergeCell ref="B21:C21"/>
    <mergeCell ref="D21:E21"/>
    <mergeCell ref="F21:G21"/>
    <mergeCell ref="H21:I21"/>
    <mergeCell ref="A22:A23"/>
    <mergeCell ref="B22:C22"/>
    <mergeCell ref="D22:E22"/>
    <mergeCell ref="F22:G22"/>
    <mergeCell ref="H22:I22"/>
    <mergeCell ref="F43:G43"/>
    <mergeCell ref="L22:M22"/>
    <mergeCell ref="J22:K22"/>
    <mergeCell ref="N22:O22"/>
    <mergeCell ref="P22:Q22"/>
    <mergeCell ref="X21:Y21"/>
    <mergeCell ref="X22:Y22"/>
    <mergeCell ref="F37:I37"/>
    <mergeCell ref="F39:I39"/>
    <mergeCell ref="F41:I41"/>
    <mergeCell ref="R22:S22"/>
    <mergeCell ref="T22:U22"/>
    <mergeCell ref="V22:W22"/>
    <mergeCell ref="V21:W21"/>
    <mergeCell ref="J21:K21"/>
    <mergeCell ref="L21:M21"/>
    <mergeCell ref="N21:O21"/>
    <mergeCell ref="P21:Q21"/>
    <mergeCell ref="R21:S21"/>
    <mergeCell ref="T21:U21"/>
  </mergeCells>
  <dataValidations count="5">
    <dataValidation type="list" allowBlank="1" showInputMessage="1" showErrorMessage="1" errorTitle="Specifikace" error="Je nutné vybrat položku ze seznamu!" promptTitle="Specifikace" prompt="Vyberte prosím položku ze seznamu." sqref="C19" xr:uid="{4C538950-A742-41AD-A245-E54ABAF4B229}">
      <formula1>"Bioplyn, Kalový plyn, Skládkový plyn"</formula1>
    </dataValidation>
    <dataValidation type="list" allowBlank="1" showInputMessage="1" showErrorMessage="1" errorTitle="Vykazování do IS OTE" error="Chybně zadaná hodnoty, vyberte položku ze seznamu!" promptTitle="Vykazování do IS OTE" prompt="Vyberte položku ze seznamu." sqref="J19" xr:uid="{DDBFC1D9-C7FF-48E0-821B-1DEA5CA30E04}">
      <formula1>"ANO, NE"</formula1>
    </dataValidation>
    <dataValidation type="date" operator="greaterThan" allowBlank="1" showInputMessage="1" showErrorMessage="1" errorTitle="Datum" error="Zadejte datum vyšší než 1.1.2024" sqref="F43:G43" xr:uid="{D2322E89-112C-4F2B-A6CC-91A6898F3598}">
      <formula1>31047</formula1>
    </dataValidation>
    <dataValidation type="whole" allowBlank="1" showInputMessage="1" showErrorMessage="1" errorTitle="měsíc" error="Chyba, vyplňte číselnou hodnotu měsíce od 1 do 12!" promptTitle="měsíc" prompt="Vyplňte číselnou hodnotu měsíce." sqref="C15" xr:uid="{B82EE5BB-D5D7-40C6-9E52-E0E212375574}">
      <formula1>1</formula1>
      <formula2>12</formula2>
    </dataValidation>
    <dataValidation type="list" allowBlank="1" showInputMessage="1" showErrorMessage="1" promptTitle="Identifikace výrobny" prompt="Před výběrem výrobny, vyberte prosím Název výrobce plynu." sqref="C10:J10" xr:uid="{A3A79E95-893A-46B8-B83D-1E96CC31395A}">
      <formula1>INDIRECT($K$6)</formula1>
    </dataValidation>
  </dataValidations>
  <pageMargins left="0.39370078740157483" right="0.39370078740157483" top="0.39370078740157483" bottom="0.39370078740157483" header="0.23622047244094491" footer="0.23622047244094491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výrobce plynu" error="Chybná hodnota! Vyberte hodnotu ze seznamu." prompt="Vyberte položku ze seznamu!" xr:uid="{A5EEE475-4C77-4740-BCB1-9CE26226B566}">
          <x14:formula1>
            <xm:f>'vyrobce-M'!$A$2:$A$13</xm:f>
          </x14:formula1>
          <xm:sqref>B4:J4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activeCell="B28" sqref="B28"/>
    </sheetView>
  </sheetViews>
  <sheetFormatPr defaultRowHeight="15" x14ac:dyDescent="0.25"/>
  <cols>
    <col min="1" max="1" width="48" bestFit="1" customWidth="1"/>
    <col min="2" max="2" width="10" bestFit="1" customWidth="1"/>
    <col min="6" max="6" width="12" bestFit="1" customWidth="1"/>
    <col min="7" max="7" width="15.7109375" bestFit="1" customWidth="1"/>
    <col min="8" max="8" width="28.140625" bestFit="1" customWidth="1"/>
    <col min="9" max="9" width="33.28515625" bestFit="1" customWidth="1"/>
    <col min="10" max="10" width="16.85546875" bestFit="1" customWidth="1"/>
    <col min="16" max="16" width="13.7109375" bestFit="1" customWidth="1"/>
    <col min="17" max="17" width="19.28515625" bestFit="1" customWidth="1"/>
  </cols>
  <sheetData>
    <row r="1" spans="1:17" x14ac:dyDescent="0.25">
      <c r="A1" t="s">
        <v>57</v>
      </c>
      <c r="B1" t="s">
        <v>58</v>
      </c>
      <c r="C1" t="s">
        <v>59</v>
      </c>
      <c r="D1" t="s">
        <v>60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121</v>
      </c>
      <c r="P1" t="s">
        <v>127</v>
      </c>
      <c r="Q1" t="s">
        <v>137</v>
      </c>
    </row>
    <row r="2" spans="1:17" x14ac:dyDescent="0.25">
      <c r="A2" t="s">
        <v>107</v>
      </c>
      <c r="B2" t="s">
        <v>108</v>
      </c>
      <c r="C2">
        <v>1</v>
      </c>
      <c r="D2" t="s">
        <v>104</v>
      </c>
      <c r="E2" t="s">
        <v>119</v>
      </c>
      <c r="F2" t="s">
        <v>128</v>
      </c>
      <c r="G2" t="s">
        <v>70</v>
      </c>
      <c r="H2" t="s">
        <v>75</v>
      </c>
      <c r="I2" t="s">
        <v>80</v>
      </c>
      <c r="J2" t="s">
        <v>85</v>
      </c>
      <c r="K2" t="s">
        <v>90</v>
      </c>
      <c r="L2" t="s">
        <v>95</v>
      </c>
      <c r="M2" t="s">
        <v>100</v>
      </c>
      <c r="N2" t="s">
        <v>106</v>
      </c>
      <c r="O2" t="s">
        <v>122</v>
      </c>
      <c r="P2" t="s">
        <v>129</v>
      </c>
      <c r="Q2" t="s">
        <v>138</v>
      </c>
    </row>
    <row r="3" spans="1:17" x14ac:dyDescent="0.25">
      <c r="A3" t="s">
        <v>71</v>
      </c>
      <c r="B3" t="s">
        <v>72</v>
      </c>
      <c r="C3">
        <v>0</v>
      </c>
      <c r="D3" t="s">
        <v>73</v>
      </c>
      <c r="E3" t="s">
        <v>119</v>
      </c>
      <c r="F3" t="s">
        <v>130</v>
      </c>
    </row>
    <row r="4" spans="1:17" x14ac:dyDescent="0.25">
      <c r="A4" t="s">
        <v>62</v>
      </c>
      <c r="B4" t="s">
        <v>63</v>
      </c>
      <c r="C4">
        <v>1</v>
      </c>
      <c r="D4" t="s">
        <v>64</v>
      </c>
      <c r="E4" t="s">
        <v>119</v>
      </c>
    </row>
    <row r="5" spans="1:17" x14ac:dyDescent="0.25">
      <c r="A5" t="s">
        <v>81</v>
      </c>
      <c r="B5" t="s">
        <v>82</v>
      </c>
      <c r="C5">
        <v>0</v>
      </c>
      <c r="D5" t="s">
        <v>83</v>
      </c>
      <c r="E5" t="s">
        <v>119</v>
      </c>
    </row>
    <row r="6" spans="1:17" x14ac:dyDescent="0.25">
      <c r="A6" t="s">
        <v>96</v>
      </c>
      <c r="B6" t="s">
        <v>97</v>
      </c>
      <c r="C6">
        <v>0</v>
      </c>
      <c r="D6" t="s">
        <v>98</v>
      </c>
      <c r="E6" t="s">
        <v>119</v>
      </c>
    </row>
    <row r="7" spans="1:17" x14ac:dyDescent="0.25">
      <c r="A7" t="s">
        <v>76</v>
      </c>
      <c r="B7" t="s">
        <v>77</v>
      </c>
      <c r="C7">
        <v>1</v>
      </c>
      <c r="D7" t="s">
        <v>78</v>
      </c>
      <c r="E7" t="s">
        <v>119</v>
      </c>
    </row>
    <row r="8" spans="1:17" x14ac:dyDescent="0.25">
      <c r="A8" t="s">
        <v>131</v>
      </c>
      <c r="B8" t="s">
        <v>132</v>
      </c>
      <c r="C8">
        <v>0</v>
      </c>
      <c r="D8" t="s">
        <v>133</v>
      </c>
      <c r="E8" t="s">
        <v>119</v>
      </c>
    </row>
    <row r="9" spans="1:17" x14ac:dyDescent="0.25">
      <c r="A9" t="s">
        <v>86</v>
      </c>
      <c r="B9" t="s">
        <v>87</v>
      </c>
      <c r="C9">
        <v>0</v>
      </c>
      <c r="D9" t="s">
        <v>88</v>
      </c>
      <c r="E9" t="s">
        <v>119</v>
      </c>
    </row>
    <row r="10" spans="1:17" x14ac:dyDescent="0.25">
      <c r="A10" t="s">
        <v>91</v>
      </c>
      <c r="B10" t="s">
        <v>92</v>
      </c>
      <c r="C10">
        <v>0</v>
      </c>
      <c r="D10" t="s">
        <v>93</v>
      </c>
      <c r="E10" t="s">
        <v>119</v>
      </c>
    </row>
    <row r="11" spans="1:17" x14ac:dyDescent="0.25">
      <c r="A11" t="s">
        <v>123</v>
      </c>
      <c r="B11" t="s">
        <v>124</v>
      </c>
      <c r="C11">
        <v>0</v>
      </c>
      <c r="D11" t="s">
        <v>125</v>
      </c>
      <c r="E11" t="s">
        <v>119</v>
      </c>
    </row>
    <row r="12" spans="1:17" x14ac:dyDescent="0.25">
      <c r="A12" t="s">
        <v>139</v>
      </c>
      <c r="B12" t="s">
        <v>140</v>
      </c>
      <c r="C12">
        <v>0</v>
      </c>
      <c r="D12" t="s">
        <v>141</v>
      </c>
      <c r="E12" t="s">
        <v>119</v>
      </c>
    </row>
    <row r="13" spans="1:17" x14ac:dyDescent="0.25">
      <c r="A13" t="s">
        <v>66</v>
      </c>
      <c r="B13" t="s">
        <v>67</v>
      </c>
      <c r="C13">
        <v>0</v>
      </c>
      <c r="D13" t="s">
        <v>68</v>
      </c>
      <c r="E13" t="s">
        <v>119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/>
  </sheetViews>
  <sheetFormatPr defaultRowHeight="15" x14ac:dyDescent="0.25"/>
  <cols>
    <col min="1" max="1" width="33.28515625" bestFit="1" customWidth="1"/>
    <col min="2" max="2" width="14.28515625" bestFit="1" customWidth="1"/>
    <col min="3" max="3" width="23.85546875" bestFit="1" customWidth="1"/>
  </cols>
  <sheetData>
    <row r="1" spans="1:3" x14ac:dyDescent="0.25">
      <c r="A1" t="s">
        <v>61</v>
      </c>
      <c r="B1" t="s">
        <v>120</v>
      </c>
      <c r="C1" t="s">
        <v>136</v>
      </c>
    </row>
    <row r="2" spans="1:3" x14ac:dyDescent="0.25">
      <c r="A2" t="s">
        <v>106</v>
      </c>
      <c r="B2" t="s">
        <v>105</v>
      </c>
      <c r="C2">
        <v>1250000</v>
      </c>
    </row>
    <row r="3" spans="1:3" x14ac:dyDescent="0.25">
      <c r="A3" t="s">
        <v>75</v>
      </c>
      <c r="B3" t="s">
        <v>74</v>
      </c>
      <c r="C3">
        <v>1275000</v>
      </c>
    </row>
    <row r="4" spans="1:3" x14ac:dyDescent="0.25">
      <c r="A4" t="s">
        <v>128</v>
      </c>
      <c r="B4" t="s">
        <v>65</v>
      </c>
      <c r="C4">
        <v>4000000</v>
      </c>
    </row>
    <row r="5" spans="1:3" x14ac:dyDescent="0.25">
      <c r="A5" t="s">
        <v>130</v>
      </c>
      <c r="B5" t="s">
        <v>135</v>
      </c>
      <c r="C5">
        <v>3500000</v>
      </c>
    </row>
    <row r="6" spans="1:3" x14ac:dyDescent="0.25">
      <c r="A6" t="s">
        <v>85</v>
      </c>
      <c r="B6" t="s">
        <v>84</v>
      </c>
      <c r="C6">
        <v>1200000</v>
      </c>
    </row>
    <row r="7" spans="1:3" x14ac:dyDescent="0.25">
      <c r="A7" t="s">
        <v>100</v>
      </c>
      <c r="B7" t="s">
        <v>99</v>
      </c>
      <c r="C7">
        <v>3500000</v>
      </c>
    </row>
    <row r="8" spans="1:3" x14ac:dyDescent="0.25">
      <c r="A8" t="s">
        <v>80</v>
      </c>
      <c r="B8" t="s">
        <v>79</v>
      </c>
      <c r="C8">
        <v>4380000</v>
      </c>
    </row>
    <row r="9" spans="1:3" x14ac:dyDescent="0.25">
      <c r="A9" t="s">
        <v>129</v>
      </c>
      <c r="B9" t="s">
        <v>134</v>
      </c>
      <c r="C9">
        <v>2600000</v>
      </c>
    </row>
    <row r="10" spans="1:3" x14ac:dyDescent="0.25">
      <c r="A10" t="s">
        <v>90</v>
      </c>
      <c r="B10" t="s">
        <v>89</v>
      </c>
      <c r="C10">
        <v>1220000</v>
      </c>
    </row>
    <row r="11" spans="1:3" x14ac:dyDescent="0.25">
      <c r="A11" t="s">
        <v>95</v>
      </c>
      <c r="B11" t="s">
        <v>94</v>
      </c>
      <c r="C11">
        <v>756500</v>
      </c>
    </row>
    <row r="12" spans="1:3" x14ac:dyDescent="0.25">
      <c r="A12" t="s">
        <v>122</v>
      </c>
      <c r="B12" t="s">
        <v>126</v>
      </c>
      <c r="C12">
        <v>3882000</v>
      </c>
    </row>
    <row r="13" spans="1:3" x14ac:dyDescent="0.25">
      <c r="A13" t="s">
        <v>138</v>
      </c>
      <c r="B13" t="s">
        <v>142</v>
      </c>
      <c r="C13">
        <v>429240</v>
      </c>
    </row>
    <row r="14" spans="1:3" x14ac:dyDescent="0.25">
      <c r="A14" t="s">
        <v>70</v>
      </c>
      <c r="B14" t="s">
        <v>69</v>
      </c>
      <c r="C14">
        <v>1716960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ERÚ-P10</vt:lpstr>
      <vt:lpstr>vyrobce-M</vt:lpstr>
      <vt:lpstr>provozovny-M</vt:lpstr>
      <vt:lpstr>_211935770</vt:lpstr>
      <vt:lpstr>_212238096</vt:lpstr>
      <vt:lpstr>_212238978</vt:lpstr>
      <vt:lpstr>_212339713</vt:lpstr>
      <vt:lpstr>_212339938</vt:lpstr>
      <vt:lpstr>_212340103</vt:lpstr>
      <vt:lpstr>_212340110</vt:lpstr>
      <vt:lpstr>_212340453</vt:lpstr>
      <vt:lpstr>_212441236</vt:lpstr>
      <vt:lpstr>_212442233</vt:lpstr>
      <vt:lpstr>_212442689</vt:lpstr>
      <vt:lpstr>_212544169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Březina Lukáš Bc.</dc:creator>
  <cp:lastModifiedBy>Březina Lukáš Bc.</cp:lastModifiedBy>
  <dcterms:created xsi:type="dcterms:W3CDTF">2024-01-17T15:43:53Z</dcterms:created>
  <dcterms:modified xsi:type="dcterms:W3CDTF">2026-01-20T09:07:25Z</dcterms:modified>
</cp:coreProperties>
</file>